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https://financewa-my.sharepoint.com/personal/basil_conti_finance_wa_gov_au/Documents/Desktop/"/>
    </mc:Choice>
  </mc:AlternateContent>
  <xr:revisionPtr revIDLastSave="118" documentId="8_{58F13421-17B6-4F03-92E1-5190140C8C0B}" xr6:coauthVersionLast="47" xr6:coauthVersionMax="47" xr10:uidLastSave="{1878E541-3C05-40EF-AA06-C1F67033E632}"/>
  <workbookProtection workbookAlgorithmName="SHA-512" workbookHashValue="RAV17gRt29gFBOqqzD4kSW3yjKp7OSaqNb4n3Kwh2JuH9x9vYNtchZ7iTZunTo3a9DSaZLXBEL5XYQ1A/TYQmA==" workbookSaltValue="3MDyALYaAvQdM7WlSdO/Jg==" workbookSpinCount="100000" lockStructure="1"/>
  <bookViews>
    <workbookView xWindow="-120" yWindow="-120" windowWidth="29040" windowHeight="15720" tabRatio="860" xr2:uid="{D1AD6038-9518-44FA-932A-4FA10F4E6BD2}"/>
  </bookViews>
  <sheets>
    <sheet name="General" sheetId="12" r:id="rId1"/>
    <sheet name="Contractor Entry Sheet" sheetId="3" r:id="rId2"/>
    <sheet name="Current Workload Assessment" sheetId="4" r:id="rId3"/>
    <sheet name="Results and Calculations" sheetId="1" r:id="rId4"/>
    <sheet name="Corporate Guarantor Entry Sheet" sheetId="7" state="hidden" r:id="rId5"/>
    <sheet name="Director Guarantor Entry Sheet" sheetId="10" state="hidden" r:id="rId6"/>
    <sheet name="Flowchart" sheetId="9" state="hidden" r:id="rId7"/>
  </sheets>
  <definedNames>
    <definedName name="_xlnm.Print_Area" localSheetId="1">'Contractor Entry Sheet'!$A$1:$H$78</definedName>
    <definedName name="_xlnm.Print_Area" localSheetId="4">'Corporate Guarantor Entry Sheet'!$A$1:$D$60</definedName>
    <definedName name="_xlnm.Print_Area" localSheetId="2">'Current Workload Assessment'!$A$1:$M$57</definedName>
    <definedName name="_xlnm.Print_Area" localSheetId="5">'Director Guarantor Entry Sheet'!$A$1:$F$14</definedName>
    <definedName name="_xlnm.Print_Area" localSheetId="6">Flowchart!$A$1:$O$48</definedName>
    <definedName name="_xlnm.Print_Area" localSheetId="0">General!$A$2:$E$78</definedName>
    <definedName name="_xlnm.Print_Area" localSheetId="3">'Results and Calculations'!$A$1:$L$45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3" l="1"/>
  <c r="C11" i="4" s="1"/>
  <c r="E29" i="1"/>
  <c r="E16" i="4"/>
  <c r="F73" i="3"/>
  <c r="F63" i="3"/>
  <c r="F75" i="3"/>
  <c r="F51" i="3"/>
  <c r="F38" i="3"/>
  <c r="F53" i="3" s="1"/>
  <c r="F77" i="3" s="1"/>
  <c r="D73" i="3"/>
  <c r="D75" i="3" s="1"/>
  <c r="D63" i="3"/>
  <c r="D51" i="3"/>
  <c r="D38" i="3"/>
  <c r="B73" i="3"/>
  <c r="B63" i="3"/>
  <c r="B51" i="3"/>
  <c r="B38" i="3"/>
  <c r="I49" i="4"/>
  <c r="M49" i="4"/>
  <c r="I50" i="4"/>
  <c r="M50" i="4"/>
  <c r="E49" i="4"/>
  <c r="F49" i="4"/>
  <c r="E50" i="4"/>
  <c r="F50" i="4"/>
  <c r="E20" i="4"/>
  <c r="F20" i="4"/>
  <c r="M48" i="4"/>
  <c r="I48" i="4"/>
  <c r="M47" i="4"/>
  <c r="I47" i="4"/>
  <c r="E48" i="4"/>
  <c r="F48" i="4"/>
  <c r="E47" i="4"/>
  <c r="F47" i="4"/>
  <c r="E46" i="4"/>
  <c r="E14" i="4"/>
  <c r="F14" i="4" s="1"/>
  <c r="M23" i="4"/>
  <c r="M24" i="4"/>
  <c r="M25" i="4"/>
  <c r="M26" i="4"/>
  <c r="M27" i="4"/>
  <c r="M28" i="4"/>
  <c r="M29" i="4"/>
  <c r="M30" i="4"/>
  <c r="M31" i="4"/>
  <c r="M32" i="4"/>
  <c r="M33" i="4"/>
  <c r="M34" i="4"/>
  <c r="M35" i="4"/>
  <c r="M36" i="4"/>
  <c r="M37" i="4"/>
  <c r="M38" i="4"/>
  <c r="M39" i="4"/>
  <c r="M40" i="4"/>
  <c r="M41" i="4"/>
  <c r="E15" i="4"/>
  <c r="F15" i="4" s="1"/>
  <c r="F16" i="4"/>
  <c r="E17" i="4"/>
  <c r="F17" i="4"/>
  <c r="E18" i="4"/>
  <c r="F18" i="4"/>
  <c r="E19" i="4"/>
  <c r="F19" i="4"/>
  <c r="E21" i="4"/>
  <c r="F21" i="4"/>
  <c r="E22" i="4"/>
  <c r="F22" i="4"/>
  <c r="E23" i="4"/>
  <c r="F23" i="4"/>
  <c r="E24" i="4"/>
  <c r="F24" i="4"/>
  <c r="E25" i="4"/>
  <c r="F25" i="4"/>
  <c r="E26" i="4"/>
  <c r="F26" i="4"/>
  <c r="E27" i="4"/>
  <c r="F27" i="4"/>
  <c r="E28" i="4"/>
  <c r="F28" i="4"/>
  <c r="E29" i="4"/>
  <c r="F29" i="4"/>
  <c r="E30" i="4"/>
  <c r="F30" i="4"/>
  <c r="E31" i="4"/>
  <c r="F31" i="4"/>
  <c r="E32" i="4"/>
  <c r="F32" i="4"/>
  <c r="E33" i="4"/>
  <c r="F33" i="4"/>
  <c r="E34" i="4"/>
  <c r="F34" i="4"/>
  <c r="E35" i="4"/>
  <c r="F35" i="4"/>
  <c r="E36" i="4"/>
  <c r="F36" i="4"/>
  <c r="E37" i="4"/>
  <c r="F37" i="4"/>
  <c r="E38" i="4"/>
  <c r="F38" i="4"/>
  <c r="E39" i="4"/>
  <c r="F39" i="4"/>
  <c r="E40" i="4"/>
  <c r="F40" i="4"/>
  <c r="E41" i="4"/>
  <c r="F41"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13" i="4"/>
  <c r="E13" i="4"/>
  <c r="F13" i="4" s="1"/>
  <c r="D53" i="3"/>
  <c r="I46" i="4"/>
  <c r="E38" i="1"/>
  <c r="E19" i="1" s="1"/>
  <c r="E34" i="1"/>
  <c r="C46" i="4"/>
  <c r="F46" i="4" s="1"/>
  <c r="B46" i="4"/>
  <c r="B10" i="1"/>
  <c r="D13" i="10"/>
  <c r="F10" i="10"/>
  <c r="F11" i="10"/>
  <c r="F9" i="10"/>
  <c r="F13" i="10"/>
  <c r="M22" i="4"/>
  <c r="M17" i="4"/>
  <c r="M20" i="4"/>
  <c r="M18" i="4"/>
  <c r="M21" i="4"/>
  <c r="M19" i="4"/>
  <c r="G13" i="1"/>
  <c r="I13" i="1"/>
  <c r="B8" i="1"/>
  <c r="A10" i="1"/>
  <c r="C55" i="7"/>
  <c r="C45" i="7"/>
  <c r="C57" i="7" s="1"/>
  <c r="C33" i="7"/>
  <c r="C20" i="7"/>
  <c r="C35" i="7"/>
  <c r="I15" i="1"/>
  <c r="G15" i="1"/>
  <c r="I17" i="1"/>
  <c r="G17" i="1"/>
  <c r="B75" i="3" l="1"/>
  <c r="B53" i="3"/>
  <c r="B9" i="1"/>
  <c r="D77" i="3"/>
  <c r="J32" i="4"/>
  <c r="L32" i="4" s="1"/>
  <c r="J39" i="4"/>
  <c r="L39" i="4" s="1"/>
  <c r="J17" i="4"/>
  <c r="L17" i="4" s="1"/>
  <c r="J31" i="4"/>
  <c r="L31" i="4" s="1"/>
  <c r="J50" i="4"/>
  <c r="L50" i="4" s="1"/>
  <c r="J14" i="4"/>
  <c r="L14" i="4" s="1"/>
  <c r="J21" i="4"/>
  <c r="L21" i="4" s="1"/>
  <c r="J40" i="4"/>
  <c r="L40" i="4" s="1"/>
  <c r="J18" i="4"/>
  <c r="L18" i="4" s="1"/>
  <c r="J35" i="4"/>
  <c r="L35" i="4" s="1"/>
  <c r="J48" i="4"/>
  <c r="L48" i="4" s="1"/>
  <c r="J34" i="4"/>
  <c r="L34" i="4" s="1"/>
  <c r="J26" i="4"/>
  <c r="L26" i="4" s="1"/>
  <c r="J47" i="4"/>
  <c r="L47" i="4" s="1"/>
  <c r="J25" i="4"/>
  <c r="L25" i="4" s="1"/>
  <c r="J36" i="4"/>
  <c r="L36" i="4" s="1"/>
  <c r="J16" i="4"/>
  <c r="L16" i="4" s="1"/>
  <c r="J22" i="4"/>
  <c r="L22" i="4" s="1"/>
  <c r="J29" i="4"/>
  <c r="L29" i="4" s="1"/>
  <c r="G11" i="4"/>
  <c r="K31" i="4" s="1"/>
  <c r="J19" i="4"/>
  <c r="L19" i="4" s="1"/>
  <c r="J15" i="4"/>
  <c r="L15" i="4" s="1"/>
  <c r="J20" i="4"/>
  <c r="L20" i="4" s="1"/>
  <c r="J24" i="4"/>
  <c r="L24" i="4" s="1"/>
  <c r="J23" i="4"/>
  <c r="L23" i="4" s="1"/>
  <c r="J37" i="4"/>
  <c r="L37" i="4" s="1"/>
  <c r="J33" i="4"/>
  <c r="L33" i="4" s="1"/>
  <c r="J49" i="4"/>
  <c r="L49" i="4" s="1"/>
  <c r="J30" i="4"/>
  <c r="L30" i="4" s="1"/>
  <c r="J46" i="4"/>
  <c r="L46" i="4" s="1"/>
  <c r="J41" i="4"/>
  <c r="L41" i="4" s="1"/>
  <c r="J38" i="4"/>
  <c r="L38" i="4" s="1"/>
  <c r="J27" i="4"/>
  <c r="L27" i="4" s="1"/>
  <c r="J28" i="4"/>
  <c r="L28" i="4" s="1"/>
  <c r="J13" i="4"/>
  <c r="L13" i="4" s="1"/>
  <c r="E33" i="1"/>
  <c r="K33" i="1" s="1"/>
  <c r="E17" i="1" s="1"/>
  <c r="B77" i="3" l="1"/>
  <c r="E28" i="1"/>
  <c r="K28" i="1" s="1"/>
  <c r="E15" i="1" s="1"/>
  <c r="K15" i="1" s="1"/>
  <c r="K24" i="4"/>
  <c r="K40" i="4"/>
  <c r="K37" i="4"/>
  <c r="K19" i="4"/>
  <c r="K23" i="4"/>
  <c r="K34" i="4"/>
  <c r="K49" i="4"/>
  <c r="K18" i="4"/>
  <c r="K33" i="4"/>
  <c r="K35" i="4"/>
  <c r="K41" i="4"/>
  <c r="K14" i="4"/>
  <c r="M14" i="4" s="1"/>
  <c r="K26" i="4"/>
  <c r="K32" i="4"/>
  <c r="K21" i="4"/>
  <c r="K38" i="4"/>
  <c r="K39" i="4"/>
  <c r="K13" i="4"/>
  <c r="M13" i="4" s="1"/>
  <c r="K50" i="4"/>
  <c r="K28" i="4"/>
  <c r="K15" i="4"/>
  <c r="M15" i="4" s="1"/>
  <c r="K46" i="4"/>
  <c r="M46" i="4" s="1"/>
  <c r="M51" i="4" s="1"/>
  <c r="K36" i="4"/>
  <c r="K17" i="4"/>
  <c r="K29" i="4"/>
  <c r="K22" i="4"/>
  <c r="K27" i="4"/>
  <c r="K25" i="4"/>
  <c r="K47" i="4"/>
  <c r="K48" i="4"/>
  <c r="K20" i="4"/>
  <c r="K17" i="1"/>
  <c r="D17" i="1"/>
  <c r="K30" i="4"/>
  <c r="K16" i="4"/>
  <c r="M16" i="4" s="1"/>
  <c r="M42" i="4" l="1"/>
  <c r="M54" i="4" s="1"/>
  <c r="E42" i="1" s="1"/>
  <c r="E21" i="1" s="1"/>
  <c r="K21" i="1" s="1"/>
  <c r="D15" i="1"/>
  <c r="D2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CMASSM1</author>
  </authors>
  <commentList>
    <comment ref="A18" authorId="0" shapeId="0" xr:uid="{AE4A78F6-4DE0-4CA7-A2CF-E89B644BF50E}">
      <text>
        <r>
          <rPr>
            <b/>
            <sz val="8"/>
            <color indexed="81"/>
            <rFont val="Tahoma"/>
            <family val="2"/>
          </rPr>
          <t>Include trading revenue only</t>
        </r>
        <r>
          <rPr>
            <sz val="8"/>
            <color indexed="81"/>
            <rFont val="Tahoma"/>
            <family val="2"/>
          </rPr>
          <t xml:space="preserve">
</t>
        </r>
        <r>
          <rPr>
            <b/>
            <sz val="8"/>
            <color indexed="81"/>
            <rFont val="Tahoma"/>
            <family val="2"/>
          </rPr>
          <t>Include</t>
        </r>
        <r>
          <rPr>
            <sz val="8"/>
            <color indexed="81"/>
            <rFont val="Tahoma"/>
            <family val="2"/>
          </rPr>
          <t xml:space="preserve"> revenue related to construction activities only
</t>
        </r>
        <r>
          <rPr>
            <b/>
            <sz val="8"/>
            <color indexed="81"/>
            <rFont val="Tahoma"/>
            <family val="2"/>
          </rPr>
          <t>Exclude</t>
        </r>
        <r>
          <rPr>
            <sz val="8"/>
            <color indexed="81"/>
            <rFont val="Tahoma"/>
            <family val="2"/>
          </rPr>
          <t xml:space="preserve"> items such as interest and management fees income</t>
        </r>
      </text>
    </comment>
    <comment ref="A20" authorId="0" shapeId="0" xr:uid="{116AD3D7-8CF3-44AF-AE0D-CDB63EC7F2B7}">
      <text>
        <r>
          <rPr>
            <sz val="8"/>
            <color indexed="81"/>
            <rFont val="Tahoma"/>
            <family val="2"/>
          </rPr>
          <t>Expenses which directly relate to generating sales. Eg. direct labour,materials, subcontractor payments, construction costs and equipment hire</t>
        </r>
      </text>
    </comment>
    <comment ref="A29" authorId="0" shapeId="0" xr:uid="{95A7E951-B4E8-4173-B6C9-1CD956A58CD8}">
      <text>
        <r>
          <rPr>
            <sz val="8"/>
            <color indexed="81"/>
            <rFont val="Tahoma"/>
            <family val="2"/>
          </rPr>
          <t xml:space="preserve">Any loans payable to the contracting entity from a related company which are included in current assets </t>
        </r>
      </text>
    </comment>
    <comment ref="A30" authorId="0" shapeId="0" xr:uid="{9214D52A-4115-4598-8C48-83E0C821A777}">
      <text>
        <r>
          <rPr>
            <sz val="8"/>
            <color indexed="81"/>
            <rFont val="Tahoma"/>
            <family val="2"/>
          </rPr>
          <t>Any loans a Director owes to the contracting entity which are included in current assets</t>
        </r>
      </text>
    </comment>
    <comment ref="A31" authorId="0" shapeId="0" xr:uid="{AA90218B-AD89-4564-9C1B-F0AE6FA6FE0B}">
      <text>
        <r>
          <rPr>
            <sz val="8"/>
            <color indexed="81"/>
            <rFont val="Tahoma"/>
            <family val="2"/>
          </rPr>
          <t>Any loans a shareholder owes to the contracting entity which are included in current assets</t>
        </r>
      </text>
    </comment>
    <comment ref="A32" authorId="0" shapeId="0" xr:uid="{E89C7702-CD81-41C0-A54D-D47E41ECFB0A}">
      <text>
        <r>
          <rPr>
            <sz val="8"/>
            <color indexed="81"/>
            <rFont val="Tahoma"/>
            <family val="2"/>
          </rPr>
          <t>Any shares held in companies that are not listed on the Australian Stock Exchange and are included in current assets</t>
        </r>
      </text>
    </comment>
    <comment ref="A33" authorId="0" shapeId="0" xr:uid="{F5649F9F-F2D9-4304-9A46-77A5C972AC15}">
      <text>
        <r>
          <rPr>
            <sz val="8"/>
            <color indexed="81"/>
            <rFont val="Tahoma"/>
            <family val="2"/>
          </rPr>
          <t xml:space="preserve">Any investments in related companies included in current assets
</t>
        </r>
      </text>
    </comment>
    <comment ref="A34" authorId="0" shapeId="0" xr:uid="{925292EE-E4E6-49D8-AC4E-C8502AC9D077}">
      <text>
        <r>
          <rPr>
            <sz val="8"/>
            <color indexed="81"/>
            <rFont val="Tahoma"/>
            <family val="2"/>
          </rPr>
          <t>Trust structures only - 
Any unpaid present entitlements in relation to beneficiaries included in current assets</t>
        </r>
      </text>
    </comment>
    <comment ref="A35" authorId="0" shapeId="0" xr:uid="{07C62E9C-89ED-46E0-9D1F-21366583F2F2}">
      <text>
        <r>
          <rPr>
            <sz val="8"/>
            <color indexed="81"/>
            <rFont val="Tahoma"/>
            <family val="2"/>
          </rPr>
          <t>Trust structures only - Any beneficiary distributions included in current assets</t>
        </r>
      </text>
    </comment>
    <comment ref="A36" authorId="0" shapeId="0" xr:uid="{A85E8A27-7E7D-45F5-9CF1-A10136411C45}">
      <text>
        <r>
          <rPr>
            <sz val="8"/>
            <color indexed="81"/>
            <rFont val="Tahoma"/>
            <family val="2"/>
          </rPr>
          <t>Any other related party loans included in current assets that are not listed above</t>
        </r>
      </text>
    </comment>
    <comment ref="A37" authorId="0" shapeId="0" xr:uid="{D056AEC3-7F48-448C-BCEB-28666212D502}">
      <text>
        <r>
          <rPr>
            <sz val="8"/>
            <color indexed="81"/>
            <rFont val="Tahoma"/>
            <family val="2"/>
          </rPr>
          <t>Goodwill, formation costs, intellectual property etc that are included in current assets</t>
        </r>
      </text>
    </comment>
    <comment ref="A40" authorId="0" shapeId="0" xr:uid="{5F9B99FD-B98B-4461-8EEC-13C0FF0B35DC}">
      <text>
        <r>
          <rPr>
            <sz val="8"/>
            <color indexed="81"/>
            <rFont val="Tahoma"/>
            <family val="2"/>
          </rPr>
          <t xml:space="preserve">Add any additional categories of assets (eg, Other or Financial assets) to the Non-Current Asset total
</t>
        </r>
      </text>
    </comment>
    <comment ref="A42" authorId="0" shapeId="0" xr:uid="{5CBD49B3-F72B-4F45-BCE7-569650D72D1C}">
      <text>
        <r>
          <rPr>
            <sz val="8"/>
            <color indexed="81"/>
            <rFont val="Tahoma"/>
            <family val="2"/>
          </rPr>
          <t xml:space="preserve">Any loans payable to the contracting entity from a related company which are included in non-current assets </t>
        </r>
      </text>
    </comment>
    <comment ref="A43" authorId="0" shapeId="0" xr:uid="{2CFB1D8B-157C-4E2B-94C5-A8C11F585C67}">
      <text>
        <r>
          <rPr>
            <sz val="8"/>
            <color indexed="81"/>
            <rFont val="Tahoma"/>
            <family val="2"/>
          </rPr>
          <t>Any loans a Director owes to the contracting entity which are included in non-current assets</t>
        </r>
      </text>
    </comment>
    <comment ref="A44" authorId="0" shapeId="0" xr:uid="{DF7BF0CB-979B-4CD4-98D2-DC229825F131}">
      <text>
        <r>
          <rPr>
            <sz val="8"/>
            <color indexed="81"/>
            <rFont val="Tahoma"/>
            <family val="2"/>
          </rPr>
          <t>Any loans a shareholder owes to the contracting entity which are included in non-current assets</t>
        </r>
      </text>
    </comment>
    <comment ref="A45" authorId="0" shapeId="0" xr:uid="{064C9B9E-FE74-44CE-B1DD-03DE40A23722}">
      <text>
        <r>
          <rPr>
            <sz val="8"/>
            <color indexed="81"/>
            <rFont val="Tahoma"/>
            <family val="2"/>
          </rPr>
          <t>Any shares held in companies that are not listed on the Australian Stock Exchange and are included in non-current assets</t>
        </r>
      </text>
    </comment>
    <comment ref="A46" authorId="0" shapeId="0" xr:uid="{4FD98D76-FEDA-4193-922B-2D58B1BFCE1C}">
      <text>
        <r>
          <rPr>
            <sz val="8"/>
            <color indexed="81"/>
            <rFont val="Tahoma"/>
            <family val="2"/>
          </rPr>
          <t xml:space="preserve">Any investments in related companies included in non-current assets
</t>
        </r>
      </text>
    </comment>
    <comment ref="A47" authorId="0" shapeId="0" xr:uid="{BB392A81-2D61-41CE-A750-222CB514CD93}">
      <text>
        <r>
          <rPr>
            <sz val="8"/>
            <color indexed="81"/>
            <rFont val="Tahoma"/>
            <family val="2"/>
          </rPr>
          <t>Trust structures only - 
Any unpaid present entitlements in relation to beneficiaries included in non-current assets</t>
        </r>
      </text>
    </comment>
    <comment ref="A48" authorId="0" shapeId="0" xr:uid="{4C8BD325-69C6-4907-BF18-BD013793973D}">
      <text>
        <r>
          <rPr>
            <sz val="8"/>
            <color indexed="81"/>
            <rFont val="Tahoma"/>
            <family val="2"/>
          </rPr>
          <t>Trust structures only - Any beneficiary distributions included in non-current assets</t>
        </r>
      </text>
    </comment>
    <comment ref="A49" authorId="0" shapeId="0" xr:uid="{8EB40353-9510-4E8B-8F0F-DA2C20E9A253}">
      <text>
        <r>
          <rPr>
            <sz val="8"/>
            <color indexed="81"/>
            <rFont val="Tahoma"/>
            <family val="2"/>
          </rPr>
          <t>Any other related party loans included in non-current assets that are not listed above</t>
        </r>
      </text>
    </comment>
    <comment ref="A50" authorId="0" shapeId="0" xr:uid="{6F2E1AE2-C276-4A7A-B42F-92A1531683F9}">
      <text>
        <r>
          <rPr>
            <sz val="8"/>
            <color indexed="81"/>
            <rFont val="Tahoma"/>
            <family val="2"/>
          </rPr>
          <t>Goodwill, formation costs, intellectual property etc that are included in non-current assets</t>
        </r>
      </text>
    </comment>
    <comment ref="A57" authorId="0" shapeId="0" xr:uid="{72177B3E-3E56-476E-8F70-85F926B04EA3}">
      <text>
        <r>
          <rPr>
            <sz val="8"/>
            <color indexed="81"/>
            <rFont val="Tahoma"/>
            <family val="2"/>
          </rPr>
          <t>Any loans payable to the contracting entity from a related company which are included in current liabilities</t>
        </r>
      </text>
    </comment>
    <comment ref="A58" authorId="0" shapeId="0" xr:uid="{491744BA-18F3-42B2-B007-C76FED6E9CF0}">
      <text>
        <r>
          <rPr>
            <sz val="8"/>
            <color indexed="81"/>
            <rFont val="Tahoma"/>
            <family val="2"/>
          </rPr>
          <t>Any loans a Director owes to the contracting entity which are included in current liabilities</t>
        </r>
      </text>
    </comment>
    <comment ref="A59" authorId="0" shapeId="0" xr:uid="{7C0A6183-AE89-40D7-896A-8E6A84EEF2CA}">
      <text>
        <r>
          <rPr>
            <sz val="8"/>
            <color indexed="81"/>
            <rFont val="Tahoma"/>
            <family val="2"/>
          </rPr>
          <t>Any loans a shareholder owes to the contracting entity which are included in current liabilities</t>
        </r>
      </text>
    </comment>
    <comment ref="A60" authorId="0" shapeId="0" xr:uid="{76A7F821-A435-4F6A-B879-4176E5CCD50F}">
      <text>
        <r>
          <rPr>
            <sz val="8"/>
            <color indexed="81"/>
            <rFont val="Tahoma"/>
            <family val="2"/>
          </rPr>
          <t>Trust structures only - 
Any unpaid present entitlements in relation to beneficiaries included in current liabilities</t>
        </r>
      </text>
    </comment>
    <comment ref="A61" authorId="0" shapeId="0" xr:uid="{8E1CCF12-00AC-4270-8F9E-FF911D185446}">
      <text>
        <r>
          <rPr>
            <sz val="8"/>
            <color indexed="81"/>
            <rFont val="Tahoma"/>
            <family val="2"/>
          </rPr>
          <t>Trust structures only - Any beneficiary distributions included in current liabilities</t>
        </r>
      </text>
    </comment>
    <comment ref="A62" authorId="0" shapeId="0" xr:uid="{A4EBDA8E-AD7A-405A-A66F-726DD4D1CC99}">
      <text>
        <r>
          <rPr>
            <sz val="8"/>
            <color indexed="81"/>
            <rFont val="Tahoma"/>
            <family val="2"/>
          </rPr>
          <t>Any other related party loans included in current liabilities that are not listed above</t>
        </r>
      </text>
    </comment>
    <comment ref="A67" authorId="0" shapeId="0" xr:uid="{D9D78A87-7CC4-4C5D-BD40-7025F980E02C}">
      <text>
        <r>
          <rPr>
            <sz val="8"/>
            <color indexed="81"/>
            <rFont val="Tahoma"/>
            <family val="2"/>
          </rPr>
          <t xml:space="preserve">Any loans payable to the contracting entity from a related company which are included in non-current liabilities </t>
        </r>
      </text>
    </comment>
    <comment ref="A68" authorId="0" shapeId="0" xr:uid="{A9D5F071-269C-4A64-8C68-4AFB8B738777}">
      <text>
        <r>
          <rPr>
            <sz val="8"/>
            <color indexed="81"/>
            <rFont val="Tahoma"/>
            <family val="2"/>
          </rPr>
          <t>Any loans a Director owes to the contracting entity which are included in non-current liabilities</t>
        </r>
      </text>
    </comment>
    <comment ref="A69" authorId="0" shapeId="0" xr:uid="{28289C73-FBDF-4AC1-8985-65A5EA4E62BD}">
      <text>
        <r>
          <rPr>
            <sz val="8"/>
            <color indexed="81"/>
            <rFont val="Tahoma"/>
            <family val="2"/>
          </rPr>
          <t>Any loans a shareholder owes to the contracting entity which are included in non-current liabilities</t>
        </r>
      </text>
    </comment>
    <comment ref="A70" authorId="0" shapeId="0" xr:uid="{D37E7DE4-1450-4818-98D1-91EAA2775B28}">
      <text>
        <r>
          <rPr>
            <sz val="8"/>
            <color indexed="81"/>
            <rFont val="Tahoma"/>
            <family val="2"/>
          </rPr>
          <t>Trust structures only - 
Any unpaid present entitlements in relation to beneficiaries included in non-current liabilities</t>
        </r>
      </text>
    </comment>
    <comment ref="A71" authorId="0" shapeId="0" xr:uid="{07EB124E-57B3-4BDB-B5A5-173D3D028848}">
      <text>
        <r>
          <rPr>
            <sz val="8"/>
            <color indexed="81"/>
            <rFont val="Tahoma"/>
            <family val="2"/>
          </rPr>
          <t>Trust structures only - Any beneficiary distributions included in non-current liabilities</t>
        </r>
      </text>
    </comment>
    <comment ref="A72" authorId="0" shapeId="0" xr:uid="{07C6C790-DAA3-4FC7-A271-B05315F09901}">
      <text>
        <r>
          <rPr>
            <sz val="8"/>
            <color indexed="81"/>
            <rFont val="Tahoma"/>
            <family val="2"/>
          </rPr>
          <t>Any other related party loans included in non-current liabilities that are not listed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UCONTB1</author>
  </authors>
  <commentList>
    <comment ref="B13" authorId="0" shapeId="0" xr:uid="{E2CCB7AE-638B-40BC-9360-1DCA5B38B983}">
      <text>
        <r>
          <rPr>
            <b/>
            <sz val="9"/>
            <color indexed="81"/>
            <rFont val="Tahoma"/>
            <family val="2"/>
          </rPr>
          <t>Enter details of current projects being undertaken</t>
        </r>
        <r>
          <rPr>
            <sz val="9"/>
            <color indexed="81"/>
            <rFont val="Tahoma"/>
            <family val="2"/>
          </rPr>
          <t xml:space="preserve">
</t>
        </r>
      </text>
    </comment>
    <comment ref="C13" authorId="0" shapeId="0" xr:uid="{B2C3DB98-AD93-4619-B8FE-217724B0E6FD}">
      <text>
        <r>
          <rPr>
            <b/>
            <sz val="9"/>
            <color indexed="81"/>
            <rFont val="Tahoma"/>
            <family val="2"/>
          </rPr>
          <t>Enter contract value for current project being undertaken</t>
        </r>
        <r>
          <rPr>
            <sz val="9"/>
            <color indexed="81"/>
            <rFont val="Tahoma"/>
            <family val="2"/>
          </rPr>
          <t xml:space="preserve">
</t>
        </r>
      </text>
    </comment>
    <comment ref="D13" authorId="0" shapeId="0" xr:uid="{A9ABE003-4336-4CC2-9AAC-00007FFAE945}">
      <text>
        <r>
          <rPr>
            <b/>
            <sz val="9"/>
            <color indexed="81"/>
            <rFont val="Tahoma"/>
            <family val="2"/>
          </rPr>
          <t>Enter percentage (%) completed for current project being undertaken</t>
        </r>
      </text>
    </comment>
    <comment ref="G13" authorId="0" shapeId="0" xr:uid="{B229AF8C-F10A-49BE-9A6F-5E21E4B5EB1B}">
      <text>
        <r>
          <rPr>
            <b/>
            <sz val="9"/>
            <color indexed="81"/>
            <rFont val="Tahoma"/>
            <family val="2"/>
          </rPr>
          <t>Enter anticipated start date for current project being undertaken</t>
        </r>
        <r>
          <rPr>
            <sz val="9"/>
            <color indexed="81"/>
            <rFont val="Tahoma"/>
            <family val="2"/>
          </rPr>
          <t xml:space="preserve">
</t>
        </r>
      </text>
    </comment>
    <comment ref="H13" authorId="0" shapeId="0" xr:uid="{6F03BBAF-50E9-4657-8F6C-E157DEDA5577}">
      <text>
        <r>
          <rPr>
            <b/>
            <sz val="9"/>
            <color indexed="81"/>
            <rFont val="Tahoma"/>
            <family val="2"/>
          </rPr>
          <t>Enter anticipated end date for current project being undertaken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CMASSM1</author>
  </authors>
  <commentList>
    <comment ref="A11" authorId="0" shapeId="0" xr:uid="{DCAA37B5-A57F-455F-BDD8-AA2BDA19A21C}">
      <text>
        <r>
          <rPr>
            <sz val="8"/>
            <color indexed="81"/>
            <rFont val="Tahoma"/>
            <family val="2"/>
          </rPr>
          <t xml:space="preserve">Any loans payable to the contracting entity from a related company which are included in current assets </t>
        </r>
      </text>
    </comment>
    <comment ref="A12" authorId="0" shapeId="0" xr:uid="{304F11C3-5674-4D72-83D8-CF202310B572}">
      <text>
        <r>
          <rPr>
            <sz val="8"/>
            <color indexed="81"/>
            <rFont val="Tahoma"/>
            <family val="2"/>
          </rPr>
          <t>Any loans a Director owes to the contracting entity which are included in current assets</t>
        </r>
      </text>
    </comment>
    <comment ref="A13" authorId="0" shapeId="0" xr:uid="{982EB7E3-41DD-4999-A6D2-20CD4D06E38C}">
      <text>
        <r>
          <rPr>
            <sz val="8"/>
            <color indexed="81"/>
            <rFont val="Tahoma"/>
            <family val="2"/>
          </rPr>
          <t>Any loans a shareholder owes to the contracting entity which are included in current assets</t>
        </r>
      </text>
    </comment>
    <comment ref="A14" authorId="0" shapeId="0" xr:uid="{A518B522-7576-4FB3-ABF6-E349F1248CB9}">
      <text>
        <r>
          <rPr>
            <sz val="8"/>
            <color indexed="81"/>
            <rFont val="Tahoma"/>
            <family val="2"/>
          </rPr>
          <t>Any shares held in companies that are not listed on the Stock Exchange and are included in current assets</t>
        </r>
      </text>
    </comment>
    <comment ref="A15" authorId="0" shapeId="0" xr:uid="{9DB4516B-C629-4F2F-8A49-0408EFEAD265}">
      <text>
        <r>
          <rPr>
            <sz val="8"/>
            <color indexed="81"/>
            <rFont val="Tahoma"/>
            <family val="2"/>
          </rPr>
          <t xml:space="preserve">Any investments in related companies included in current assets
</t>
        </r>
      </text>
    </comment>
    <comment ref="A16" authorId="0" shapeId="0" xr:uid="{A903A1F5-B8C2-4517-83C3-8622A6699B5C}">
      <text>
        <r>
          <rPr>
            <sz val="8"/>
            <color indexed="81"/>
            <rFont val="Tahoma"/>
            <family val="2"/>
          </rPr>
          <t>Trust structures only - 
Any unpaid present entitlements in relation to beneficiaries included in current assets</t>
        </r>
      </text>
    </comment>
    <comment ref="A17" authorId="0" shapeId="0" xr:uid="{7501928D-D18B-4A50-9A9B-6468BB2D9408}">
      <text>
        <r>
          <rPr>
            <sz val="8"/>
            <color indexed="81"/>
            <rFont val="Tahoma"/>
            <family val="2"/>
          </rPr>
          <t>Trust Structures only - Any Beneficiary distributions included in current assets</t>
        </r>
      </text>
    </comment>
    <comment ref="A18" authorId="0" shapeId="0" xr:uid="{C86943BC-8DA0-42B5-B662-EA85E3EF0B02}">
      <text>
        <r>
          <rPr>
            <sz val="8"/>
            <color indexed="81"/>
            <rFont val="Tahoma"/>
            <family val="2"/>
          </rPr>
          <t>Any other related party loans included in current assets that are not listed above</t>
        </r>
      </text>
    </comment>
    <comment ref="A19" authorId="0" shapeId="0" xr:uid="{DF9D1A6C-050B-4CB7-9724-9FF7CF426188}">
      <text>
        <r>
          <rPr>
            <sz val="8"/>
            <color indexed="81"/>
            <rFont val="Tahoma"/>
            <family val="2"/>
          </rPr>
          <t>Goodwill, Formation costs, Intellectual property etc that are included in current assets</t>
        </r>
      </text>
    </comment>
    <comment ref="A24" authorId="0" shapeId="0" xr:uid="{FB96E236-BFFA-4B20-833A-7FC54EA7C10A}">
      <text>
        <r>
          <rPr>
            <sz val="8"/>
            <color indexed="81"/>
            <rFont val="Tahoma"/>
            <family val="2"/>
          </rPr>
          <t xml:space="preserve">Any loans payable to the contracting entity from a related company which are included in non-current assets </t>
        </r>
      </text>
    </comment>
    <comment ref="A25" authorId="0" shapeId="0" xr:uid="{BC0AF430-58A3-4D55-B39B-0B82A1A7D606}">
      <text>
        <r>
          <rPr>
            <sz val="8"/>
            <color indexed="81"/>
            <rFont val="Tahoma"/>
            <family val="2"/>
          </rPr>
          <t>Any loans a Director owes to the contracting entity which are included in non-current assets</t>
        </r>
      </text>
    </comment>
    <comment ref="A26" authorId="0" shapeId="0" xr:uid="{BB467BD5-CB7B-49DF-9070-CB3C9181B642}">
      <text>
        <r>
          <rPr>
            <sz val="8"/>
            <color indexed="81"/>
            <rFont val="Tahoma"/>
            <family val="2"/>
          </rPr>
          <t>Any loans a shareholder owes to the contracting entity which are included in non-current assets</t>
        </r>
      </text>
    </comment>
    <comment ref="A27" authorId="0" shapeId="0" xr:uid="{9B613E2E-1361-4E3C-A192-A147A5878676}">
      <text>
        <r>
          <rPr>
            <sz val="8"/>
            <color indexed="81"/>
            <rFont val="Tahoma"/>
            <family val="2"/>
          </rPr>
          <t>Any shares held in companies that are not listed on the Stock Exchange and are included in non-current assets</t>
        </r>
      </text>
    </comment>
    <comment ref="A28" authorId="0" shapeId="0" xr:uid="{1E2E331C-063D-407D-9A49-532001DF313A}">
      <text>
        <r>
          <rPr>
            <sz val="8"/>
            <color indexed="81"/>
            <rFont val="Tahoma"/>
            <family val="2"/>
          </rPr>
          <t xml:space="preserve">Any investments in related companies included in non-current assets
</t>
        </r>
      </text>
    </comment>
    <comment ref="A29" authorId="0" shapeId="0" xr:uid="{63670BD3-3DC8-428A-80EB-9DEC96E99C93}">
      <text>
        <r>
          <rPr>
            <sz val="8"/>
            <color indexed="81"/>
            <rFont val="Tahoma"/>
            <family val="2"/>
          </rPr>
          <t>Trust structures only - 
Any unpaid present entitlements in relation to beneficiaries included in non-current assets</t>
        </r>
      </text>
    </comment>
    <comment ref="A30" authorId="0" shapeId="0" xr:uid="{23E008B8-76DC-45F4-A57E-91BD2B5ED959}">
      <text>
        <r>
          <rPr>
            <sz val="8"/>
            <color indexed="81"/>
            <rFont val="Tahoma"/>
            <family val="2"/>
          </rPr>
          <t>Trust Structures only - Any Beneficiary distributions included in non-current assets</t>
        </r>
      </text>
    </comment>
    <comment ref="A31" authorId="0" shapeId="0" xr:uid="{77285897-CAE3-45F0-86F3-3E72E85B0040}">
      <text>
        <r>
          <rPr>
            <sz val="8"/>
            <color indexed="81"/>
            <rFont val="Tahoma"/>
            <family val="2"/>
          </rPr>
          <t>Any other related party loans included in non-current assets that are not listed above</t>
        </r>
      </text>
    </comment>
    <comment ref="A32" authorId="0" shapeId="0" xr:uid="{BFE60D6B-FD16-4A65-82F0-A58B0310529F}">
      <text>
        <r>
          <rPr>
            <sz val="8"/>
            <color indexed="81"/>
            <rFont val="Tahoma"/>
            <family val="2"/>
          </rPr>
          <t>Goodwill, Formation costs, Intellectual property etc that are included in non-current assets</t>
        </r>
      </text>
    </comment>
    <comment ref="A39" authorId="0" shapeId="0" xr:uid="{C9C4BFE3-C3CA-4B39-A1AD-F563B58AD53D}">
      <text>
        <r>
          <rPr>
            <sz val="8"/>
            <color indexed="81"/>
            <rFont val="Tahoma"/>
            <family val="2"/>
          </rPr>
          <t>Any loans payable to the contracting entity from a related company which are included in current liabilities</t>
        </r>
      </text>
    </comment>
    <comment ref="A40" authorId="0" shapeId="0" xr:uid="{E2612487-6782-4AE9-A791-61E7BAEAEE49}">
      <text>
        <r>
          <rPr>
            <sz val="8"/>
            <color indexed="81"/>
            <rFont val="Tahoma"/>
            <family val="2"/>
          </rPr>
          <t>Any loans a Director owes to the contracting entity which are included in current liabilities</t>
        </r>
      </text>
    </comment>
    <comment ref="A41" authorId="0" shapeId="0" xr:uid="{B785654E-6BE0-45D8-9450-FDDAA1F34CF3}">
      <text>
        <r>
          <rPr>
            <sz val="8"/>
            <color indexed="81"/>
            <rFont val="Tahoma"/>
            <family val="2"/>
          </rPr>
          <t>Any loans a shareholder owes to the contracting entity which are included in current liabilities</t>
        </r>
      </text>
    </comment>
    <comment ref="A42" authorId="0" shapeId="0" xr:uid="{26FEDFEB-92D3-40D7-BD8B-7941F89A9195}">
      <text>
        <r>
          <rPr>
            <sz val="8"/>
            <color indexed="81"/>
            <rFont val="Tahoma"/>
            <family val="2"/>
          </rPr>
          <t>Trust structures only - 
Any unpaid present entitlements in relation to beneficiaries included in current liabilities</t>
        </r>
      </text>
    </comment>
    <comment ref="A43" authorId="0" shapeId="0" xr:uid="{F67B7937-8CE8-48C3-97FB-E468F75AAE51}">
      <text>
        <r>
          <rPr>
            <sz val="8"/>
            <color indexed="81"/>
            <rFont val="Tahoma"/>
            <family val="2"/>
          </rPr>
          <t>Trust Structures only - Any Beneficiary distributions included in current liabilities</t>
        </r>
      </text>
    </comment>
    <comment ref="A44" authorId="0" shapeId="0" xr:uid="{EDB65739-E446-4FDE-A356-7E631EA1B6B2}">
      <text>
        <r>
          <rPr>
            <sz val="8"/>
            <color indexed="81"/>
            <rFont val="Tahoma"/>
            <family val="2"/>
          </rPr>
          <t>Any other related party loans included in current liabilities that are not listed above</t>
        </r>
      </text>
    </comment>
    <comment ref="A49" authorId="0" shapeId="0" xr:uid="{FF071BF0-664C-4B8C-B193-20274468A6E0}">
      <text>
        <r>
          <rPr>
            <sz val="8"/>
            <color indexed="81"/>
            <rFont val="Tahoma"/>
            <family val="2"/>
          </rPr>
          <t xml:space="preserve">Any loans payable to the contracting entity from a related company which are included in non-current liabilities </t>
        </r>
      </text>
    </comment>
    <comment ref="A50" authorId="0" shapeId="0" xr:uid="{39D038CD-700B-4984-9EFC-E7FB629F4851}">
      <text>
        <r>
          <rPr>
            <sz val="8"/>
            <color indexed="81"/>
            <rFont val="Tahoma"/>
            <family val="2"/>
          </rPr>
          <t>Any loans a Director owes to the contracting entity which are included in non-current liabilities</t>
        </r>
      </text>
    </comment>
    <comment ref="A51" authorId="0" shapeId="0" xr:uid="{A3ECD036-628C-4F51-A14F-4DD05131AF5B}">
      <text>
        <r>
          <rPr>
            <sz val="8"/>
            <color indexed="81"/>
            <rFont val="Tahoma"/>
            <family val="2"/>
          </rPr>
          <t>Any loans a shareholder owes to the contracting entity which are included in non-current liabilities</t>
        </r>
      </text>
    </comment>
    <comment ref="A52" authorId="0" shapeId="0" xr:uid="{772EC720-FCDA-49B3-AEBC-E9E815D7667B}">
      <text>
        <r>
          <rPr>
            <sz val="8"/>
            <color indexed="81"/>
            <rFont val="Tahoma"/>
            <family val="2"/>
          </rPr>
          <t>Trust structures only - 
Any unpaid present entitlements in relation to beneficiaries included in non-current liabilities</t>
        </r>
      </text>
    </comment>
    <comment ref="A53" authorId="0" shapeId="0" xr:uid="{62F0FACB-9816-49EA-BF55-DB3469DC57E9}">
      <text>
        <r>
          <rPr>
            <sz val="8"/>
            <color indexed="81"/>
            <rFont val="Tahoma"/>
            <family val="2"/>
          </rPr>
          <t>Trust Structures only - Any Beneficiary distributions included in non-current liabilities</t>
        </r>
      </text>
    </comment>
    <comment ref="A54" authorId="0" shapeId="0" xr:uid="{66220CF6-80A6-4BED-A6D8-1729E3E2FEEC}">
      <text>
        <r>
          <rPr>
            <sz val="8"/>
            <color indexed="81"/>
            <rFont val="Tahoma"/>
            <family val="2"/>
          </rPr>
          <t>Any other related party loans included in non-current liabilities that are not listed above</t>
        </r>
      </text>
    </comment>
  </commentList>
</comments>
</file>

<file path=xl/sharedStrings.xml><?xml version="1.0" encoding="utf-8"?>
<sst xmlns="http://schemas.openxmlformats.org/spreadsheetml/2006/main" count="270" uniqueCount="165">
  <si>
    <t>BMW Primary Financial Criteria</t>
  </si>
  <si>
    <t>Reported Current Assets</t>
  </si>
  <si>
    <t>Reported Non-Current Assets</t>
  </si>
  <si>
    <t>No.</t>
  </si>
  <si>
    <t>Agency and/or Project</t>
  </si>
  <si>
    <t>Start Date</t>
  </si>
  <si>
    <t>End date</t>
  </si>
  <si>
    <t>Date of Assessment</t>
  </si>
  <si>
    <t>Date of Assessment:</t>
  </si>
  <si>
    <t>Cost of Goods Sold</t>
  </si>
  <si>
    <t>Reported Current Liabilities</t>
  </si>
  <si>
    <t>Reported Non-Current Liabilities</t>
  </si>
  <si>
    <t>5% or higher</t>
  </si>
  <si>
    <t>Greater than 10%</t>
  </si>
  <si>
    <t>BMW Requirement</t>
  </si>
  <si>
    <t>1. Net Tangible Assets to Turnover Ratio</t>
  </si>
  <si>
    <t>Financials</t>
  </si>
  <si>
    <t>Related entity loans</t>
  </si>
  <si>
    <t>Directors loans</t>
  </si>
  <si>
    <t>Shareholder loans</t>
  </si>
  <si>
    <t>Unpaid present entitlements (UPE)</t>
  </si>
  <si>
    <t>Beneficiary distributions</t>
  </si>
  <si>
    <t>Other related party loans</t>
  </si>
  <si>
    <t>Intangible Assets</t>
  </si>
  <si>
    <t>Less Adjustments:</t>
  </si>
  <si>
    <t>Non-ASX Listed Shares</t>
  </si>
  <si>
    <t>Adjusted Current Assets</t>
  </si>
  <si>
    <t>Adjusted Non-Current Assets</t>
  </si>
  <si>
    <t>Adjusted Current Liabilities</t>
  </si>
  <si>
    <t>Adjusted Non-Current Liabilities</t>
  </si>
  <si>
    <t>Total Adjusted Assets</t>
  </si>
  <si>
    <t>Total Adjusted Liabilities</t>
  </si>
  <si>
    <t>3a. Maximum MACV</t>
  </si>
  <si>
    <t>Less than maximum MACV</t>
  </si>
  <si>
    <t>Assessment Type</t>
  </si>
  <si>
    <t>Tender</t>
  </si>
  <si>
    <t>Investments in related entities</t>
  </si>
  <si>
    <t>Example - XYZ Project</t>
  </si>
  <si>
    <t>Bank Guarantee Value</t>
  </si>
  <si>
    <t>Business Risk Assessment Proccess</t>
  </si>
  <si>
    <t>•</t>
  </si>
  <si>
    <t>PASS / FAIL</t>
  </si>
  <si>
    <t>RESULTS</t>
  </si>
  <si>
    <t>Property A</t>
  </si>
  <si>
    <t>Property B</t>
  </si>
  <si>
    <t>Property C</t>
  </si>
  <si>
    <t>% Ownership</t>
  </si>
  <si>
    <t>Details of Unencumbered Property</t>
  </si>
  <si>
    <t>Valuation $</t>
  </si>
  <si>
    <t>Total unencumbered property</t>
  </si>
  <si>
    <t>Guarantor Workings</t>
  </si>
  <si>
    <t>Data Valiadation</t>
  </si>
  <si>
    <t>Read Instructions</t>
  </si>
  <si>
    <t>View Flowchart</t>
  </si>
  <si>
    <t>GoTo Contractor Entry Sheet</t>
  </si>
  <si>
    <t>XYZ Pty Ltd</t>
  </si>
  <si>
    <t>Key</t>
  </si>
  <si>
    <t>Input box</t>
  </si>
  <si>
    <t>Net Adjusted Assets</t>
  </si>
  <si>
    <t xml:space="preserve">Mr. X and Mrs. Y </t>
  </si>
  <si>
    <t>as Guarantor/s</t>
  </si>
  <si>
    <t>Individual Guarantor/s Workings</t>
  </si>
  <si>
    <t>Tender Value</t>
  </si>
  <si>
    <t>Contract Value (excluding GST)</t>
  </si>
  <si>
    <t>2. Working Capital to Tender Value</t>
  </si>
  <si>
    <t>3b. MACV for this Tender</t>
  </si>
  <si>
    <t>Highest years turnover over 3 years x 1.3</t>
  </si>
  <si>
    <t/>
  </si>
  <si>
    <t>Adjusted Current Assets - Adjusted Current Liabilities</t>
  </si>
  <si>
    <t>Turnover</t>
  </si>
  <si>
    <t>Project Description</t>
  </si>
  <si>
    <t>Trading Revenue / Turnover</t>
  </si>
  <si>
    <t>Disclaimer Statement</t>
  </si>
  <si>
    <t>accept no liability for any use of the said information and data or reliance placed on it (including translated information and data);</t>
  </si>
  <si>
    <t>make no warranties that the said information and data is free of infection by computer viruses or other contamination;</t>
  </si>
  <si>
    <t>do not make any warranties or representations that material on other web sites to which this site is linked does not infringe the intellectual property rights of any person anywhere in the world; and</t>
  </si>
  <si>
    <r>
      <t>(c)</t>
    </r>
    <r>
      <rPr>
        <sz val="14"/>
        <color indexed="8"/>
        <rFont val="Times New Roman"/>
        <family val="1"/>
      </rPr>
      <t>  </t>
    </r>
    <r>
      <rPr>
        <sz val="14"/>
        <color indexed="8"/>
        <rFont val="Arial"/>
        <family val="2"/>
      </rPr>
      <t>reviewing past performance and references;</t>
    </r>
  </si>
  <si>
    <r>
      <t>(d)</t>
    </r>
    <r>
      <rPr>
        <sz val="14"/>
        <color indexed="8"/>
        <rFont val="Times New Roman"/>
        <family val="1"/>
      </rPr>
      <t>  </t>
    </r>
    <r>
      <rPr>
        <sz val="14"/>
        <color indexed="8"/>
        <rFont val="Arial"/>
        <family val="2"/>
      </rPr>
      <t>reviewing reports obtained from external financial service providers that assess  a contractor’s financial status;</t>
    </r>
  </si>
  <si>
    <t>TOTAL CURRENT WORKLOAD</t>
  </si>
  <si>
    <t>TOTAL PROPOSED WORKLOAD</t>
  </si>
  <si>
    <t>Introduction</t>
  </si>
  <si>
    <t>The Department is committed to providing quality services to their customers and makes every attempt to ensure accuracy, currency and reliability of the information and services available through the sites content.</t>
  </si>
  <si>
    <t>The Department and its staff:</t>
  </si>
  <si>
    <t>make no representations, express or implied, as to the accuracy of the information and data contained on this document;</t>
  </si>
  <si>
    <t>make no representations, express or implied, as to the accuracy or usefulness of any translation of the information on this document or any linked site into another language;</t>
  </si>
  <si>
    <t>do not sponsor, endorse or necessarily approve of any material on sites linked from or to this document;</t>
  </si>
  <si>
    <t>do not make any warranties or representations regarding the quality, accuracy, merchantability or fitness for purpose of any material on sites linked from or to this document;</t>
  </si>
  <si>
    <t>do not authorise the infringement of any intellectual property rights contained in material in other sites by linking this document to those other sites.</t>
  </si>
  <si>
    <t>Financial statements which are signed by the Director and a qualified accountant for the last three financial years.</t>
  </si>
  <si>
    <t xml:space="preserve">List of current and tendered projects (workload). </t>
  </si>
  <si>
    <t>Required Information</t>
  </si>
  <si>
    <t>Instructions</t>
  </si>
  <si>
    <t>Populate Contractor Entry Sheet with the following data in the grey shaded cells:</t>
  </si>
  <si>
    <t>Financial Criteria</t>
  </si>
  <si>
    <t xml:space="preserve">The three financial criteria to be met by the contractor are: </t>
  </si>
  <si>
    <t>Other Considerations</t>
  </si>
  <si>
    <t xml:space="preserve">Check Results and Calculations Sheet for preliminary results of business risk assessment. </t>
  </si>
  <si>
    <t xml:space="preserve">The online calculator is intended to assist the contracting entity with their preliminary business risk assessment (in their own right) against the pre-determined financial criteria in accordance with the Builders Prequalification Scheme (Scheme). </t>
  </si>
  <si>
    <t xml:space="preserve">The use of the online calculator is subject to the acceptance of the disclaimer statement below. </t>
  </si>
  <si>
    <t>(a)  reviewing current Management Accounts which are no more than three months old;</t>
  </si>
  <si>
    <r>
      <t>(b)</t>
    </r>
    <r>
      <rPr>
        <sz val="14"/>
        <color indexed="8"/>
        <rFont val="Times New Roman"/>
        <family val="1"/>
      </rPr>
      <t>  </t>
    </r>
    <r>
      <rPr>
        <sz val="14"/>
        <color indexed="8"/>
        <rFont val="Arial"/>
        <family val="2"/>
      </rPr>
      <t>reviewing general financial information, such as profit levels and historical performance (both on face values and adjusted</t>
    </r>
  </si>
  <si>
    <t xml:space="preserve">       values);</t>
  </si>
  <si>
    <r>
      <t>(e)</t>
    </r>
    <r>
      <rPr>
        <sz val="14"/>
        <color indexed="8"/>
        <rFont val="Times New Roman"/>
        <family val="1"/>
      </rPr>
      <t>  </t>
    </r>
    <r>
      <rPr>
        <sz val="14"/>
        <color indexed="8"/>
        <rFont val="Arial"/>
        <family val="2"/>
      </rPr>
      <t>conducting background searches of Worksafe WA’s Prosecution Summaries database to identify if there has been any</t>
    </r>
  </si>
  <si>
    <t xml:space="preserve">      and Investments Commission and Register of Builders); and/or</t>
  </si>
  <si>
    <t xml:space="preserve">      successful prosecutions and other relevant checks to confirm the existence of the contractor (including Australian Securities </t>
  </si>
  <si>
    <r>
      <t>(f)</t>
    </r>
    <r>
      <rPr>
        <sz val="14"/>
        <color indexed="8"/>
        <rFont val="Times New Roman"/>
        <family val="1"/>
      </rPr>
      <t>   </t>
    </r>
    <r>
      <rPr>
        <sz val="14"/>
        <color indexed="8"/>
        <rFont val="Arial"/>
        <family val="2"/>
      </rPr>
      <t xml:space="preserve">reviewing other supplementary financial and non-financial information which are provided by the contractor at the request of </t>
    </r>
  </si>
  <si>
    <t>(a)  Equal to or greater than 5% for adjusted net tangible assets to turnover ratio;</t>
  </si>
  <si>
    <t>(b)  Equal to or greater than 10% for adjusted working capital to project value ratio; and</t>
  </si>
  <si>
    <t>(a)  Client and project names;</t>
  </si>
  <si>
    <t xml:space="preserve">(c)  Percentage completed; </t>
  </si>
  <si>
    <t>(d)  Anticipated start date; and</t>
  </si>
  <si>
    <t>(e)  Anticipated end date.</t>
  </si>
  <si>
    <t xml:space="preserve">(a)  Project names for other tenders submitted to BMW and being considered; </t>
  </si>
  <si>
    <t>BUSINESS RISK ASSESSMENT ONLINE CALCULATOR</t>
  </si>
  <si>
    <t>Contractor Entry Sheet</t>
  </si>
  <si>
    <t>Please click here to read instructions</t>
  </si>
  <si>
    <t>Go to Contractor Entry Sheet</t>
  </si>
  <si>
    <t>Go to Results &amp; Calculations</t>
  </si>
  <si>
    <t>Previous Financial
Year 1 
(Most Current)</t>
  </si>
  <si>
    <t>Previous Financial
Year 2</t>
  </si>
  <si>
    <t>Previous Financial 
Year 3
(Least Current)</t>
  </si>
  <si>
    <t>Net Profit before Tax</t>
  </si>
  <si>
    <t xml:space="preserve">Trade Creditors </t>
  </si>
  <si>
    <t>Current Workload Assessment</t>
  </si>
  <si>
    <t>Percentage (%) Complete</t>
  </si>
  <si>
    <t>Percentage (%) to be Completed</t>
  </si>
  <si>
    <t>Number of Months
to Complete Project
from Date of Assessment</t>
  </si>
  <si>
    <t>Estimated 
Monthly Cashflow</t>
  </si>
  <si>
    <t>Number of Months
left in the next
12 months
from Date of Assessment</t>
  </si>
  <si>
    <t>Results of Business Risk Assessment</t>
  </si>
  <si>
    <t>Supporting Calculations</t>
  </si>
  <si>
    <t>Go to Current Workload Assessment</t>
  </si>
  <si>
    <t xml:space="preserve">(c)  Maximum Aggregate Contract Value (MACV) is set based on the highest trading revenue/turnover in the last three years, </t>
  </si>
  <si>
    <t xml:space="preserve">Projected
Cashflows for the next 
12 months </t>
  </si>
  <si>
    <t xml:space="preserve">Workload Remaining 
</t>
  </si>
  <si>
    <t>(b)  Contract value (excluding GST);</t>
  </si>
  <si>
    <t xml:space="preserve">(b)  Tender value (excluding GST); </t>
  </si>
  <si>
    <t xml:space="preserve">       plus a 30% uplift. The MACV at the time of the tender assessment  must not exceed the set maximum MACV.</t>
  </si>
  <si>
    <t>TOTAL CURRENT AND PROPOSED WORKLOAD</t>
  </si>
  <si>
    <t xml:space="preserve">Note:   </t>
  </si>
  <si>
    <t>Tender Value (including GST)</t>
  </si>
  <si>
    <t xml:space="preserve">Note: </t>
  </si>
  <si>
    <t>Duration of Project
(months)</t>
  </si>
  <si>
    <t xml:space="preserve">Proposed Contracts Cashflow for BMW Projects (tendered and being considered) </t>
  </si>
  <si>
    <t>Enter data into grey shaded cells</t>
  </si>
  <si>
    <t xml:space="preserve">Note:  </t>
  </si>
  <si>
    <t>No input is required</t>
  </si>
  <si>
    <t>(b)  Project description from the Tenders WA website;</t>
  </si>
  <si>
    <t>(c)  Tender value including Goods and Services Tax (GST); and</t>
  </si>
  <si>
    <t>(d)  Financial data extracted from financial statements (including details of disallowed items as per the Scheme).</t>
  </si>
  <si>
    <t xml:space="preserve">Adjusted Total Assets - Adjusted Total Liabilities </t>
  </si>
  <si>
    <t>Current and proposed contract value (12 months)</t>
  </si>
  <si>
    <t xml:space="preserve">Populate Current Workload Assessment Sheet with the following data in the grey shaded cells under Current Workload Assessment section: </t>
  </si>
  <si>
    <t xml:space="preserve">Populate Current Workload Assessment Sheet with the following data in the grey shaded cells under Proposed Contracts Cashflow section: </t>
  </si>
  <si>
    <t>(a)  Date of assessment;</t>
  </si>
  <si>
    <t>make no representations, express or implied, as to the suitability of the said information and data for any particular purpose;</t>
  </si>
  <si>
    <t xml:space="preserve">  All compulsory fields must be entered for an amount to be displayed in the Projected Cashflows for the next 12 months. Cut and paste functions should not be used.</t>
  </si>
  <si>
    <t xml:space="preserve">  Direct manual entry would be preferred for the worksheet to provide accurate calculations.</t>
  </si>
  <si>
    <t xml:space="preserve">The contracting entity is required to provide duly signed financial statements, workload information and other requested information for a formal business risk assessment to be completed by B&amp;C in accordance with the Scheme. </t>
  </si>
  <si>
    <t xml:space="preserve">The assessment is based on the financial information entered by the contractor and does not represent the results of the formal assessment undertaken by Buildings and Contracts (B&amp;C) on behalf of the Department of Housing and Works (Department). </t>
  </si>
  <si>
    <t xml:space="preserve">B&amp;C will consider a number of other matters as part the formal business risk assessment. These include, but are not limited to: </t>
  </si>
  <si>
    <t xml:space="preserve">      B&amp;C.  </t>
  </si>
  <si>
    <t>B&amp;C will consider consolidated financial statements only when the contracting entity is not required to prepare their own financial statements. The contractor will be required to provide satisfactory supporting documentation and to nominate a suitable guarantor to guarantee the performance of the contractor throughout the term of the project for their consolidated financial statements to be accepted for business risk assessment purposes.</t>
  </si>
  <si>
    <t>If the contracting entity does not meet the pre-determined financial criteria, B&amp;C may consider whether appropriate risk mitigation strategies can be recommended by  B&amp;C and accepted by the contracting entity on a case-by-case basis (including the provision of a suitable guarantor).</t>
  </si>
  <si>
    <t>Further information on the Scheme can be downloaded from: http://www.dohw.wa.gov.au/cms/uploadedFiles/Building_Management_and_Works/Contractor_information/business_risk_assessment_V1.0.pdf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</si>
</sst>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5" formatCode="&quot;$&quot;#,##0;\-&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_-;\-&quot;$&quot;* #,##0_-;_-&quot;$&quot;* &quot;-&quot;??_-;_-@_-"/>
    <numFmt numFmtId="167" formatCode="&quot;$&quot;#,##0_);[Red]\(&quot;$&quot;#,##0\)"/>
    <numFmt numFmtId="168" formatCode="_(&quot;$&quot;* #,##0_);_(&quot;$&quot;* \(#,##0\);_(&quot;$&quot;* &quot;-&quot;_);_(@_)"/>
    <numFmt numFmtId="169" formatCode="mmm\ yy"/>
    <numFmt numFmtId="170" formatCode="&quot;$&quot;#,##0"/>
    <numFmt numFmtId="171" formatCode="0.000%"/>
    <numFmt numFmtId="172" formatCode="mmm\ yyyy"/>
    <numFmt numFmtId="173" formatCode="d\ mmm\ yyyy"/>
    <numFmt numFmtId="174" formatCode="d\ mmmm\ yyyy"/>
    <numFmt numFmtId="175" formatCode="0.00_ ;[Red]\-0.00\ "/>
    <numFmt numFmtId="176" formatCode="_(&quot;$&quot;* #,##0_);_(&quot;$&quot;* \(#,###\);_(&quot;$&quot;* &quot;-&quot;??_);_(@_)"/>
    <numFmt numFmtId="177" formatCode="_-* #,##0_-;\-* #,##0_-;_-* &quot;-&quot;??_-;_-@_-"/>
    <numFmt numFmtId="178" formatCode="dd/mm/yyyy"/>
  </numFmts>
  <fonts count="59" x14ac:knownFonts="1">
    <font>
      <sz val="10"/>
      <color theme="1"/>
      <name val="Arial"/>
      <family val="2"/>
    </font>
    <font>
      <sz val="10"/>
      <name val="Arial"/>
      <family val="2"/>
    </font>
    <font>
      <sz val="8"/>
      <name val="Arial"/>
      <family val="2"/>
    </font>
    <font>
      <sz val="12"/>
      <name val="Arial"/>
      <family val="2"/>
    </font>
    <font>
      <b/>
      <sz val="12"/>
      <name val="Arial"/>
      <family val="2"/>
    </font>
    <font>
      <sz val="10"/>
      <name val="Arial"/>
      <family val="2"/>
    </font>
    <font>
      <b/>
      <sz val="10"/>
      <name val="Arial"/>
      <family val="2"/>
    </font>
    <font>
      <sz val="14"/>
      <name val="Arial"/>
      <family val="2"/>
    </font>
    <font>
      <b/>
      <i/>
      <sz val="11"/>
      <name val="Arial"/>
      <family val="2"/>
    </font>
    <font>
      <b/>
      <sz val="11"/>
      <name val="Arial"/>
      <family val="2"/>
    </font>
    <font>
      <b/>
      <sz val="14"/>
      <name val="Arial"/>
      <family val="2"/>
    </font>
    <font>
      <b/>
      <u/>
      <sz val="10"/>
      <name val="Arial"/>
      <family val="2"/>
    </font>
    <font>
      <b/>
      <u/>
      <sz val="10"/>
      <color indexed="12"/>
      <name val="Arial"/>
      <family val="2"/>
    </font>
    <font>
      <sz val="8"/>
      <color indexed="81"/>
      <name val="Tahoma"/>
      <family val="2"/>
    </font>
    <font>
      <i/>
      <sz val="9"/>
      <name val="Arial"/>
      <family val="2"/>
    </font>
    <font>
      <sz val="9"/>
      <name val="Arial"/>
      <family val="2"/>
    </font>
    <font>
      <i/>
      <sz val="10"/>
      <name val="Arial"/>
      <family val="2"/>
    </font>
    <font>
      <b/>
      <sz val="8"/>
      <color indexed="81"/>
      <name val="Tahoma"/>
      <family val="2"/>
    </font>
    <font>
      <b/>
      <i/>
      <sz val="10"/>
      <name val="Arial"/>
      <family val="2"/>
    </font>
    <font>
      <sz val="9"/>
      <color indexed="81"/>
      <name val="Tahoma"/>
      <family val="2"/>
    </font>
    <font>
      <b/>
      <u/>
      <sz val="12"/>
      <name val="Arial"/>
      <family val="2"/>
    </font>
    <font>
      <sz val="14"/>
      <color indexed="8"/>
      <name val="Arial"/>
      <family val="2"/>
    </font>
    <font>
      <sz val="14"/>
      <color indexed="8"/>
      <name val="Times New Roman"/>
      <family val="1"/>
    </font>
    <font>
      <b/>
      <sz val="9"/>
      <color indexed="81"/>
      <name val="Tahoma"/>
      <family val="2"/>
    </font>
    <font>
      <sz val="10"/>
      <color theme="1"/>
      <name val="Arial"/>
      <family val="2"/>
    </font>
    <font>
      <sz val="10"/>
      <color theme="0"/>
      <name val="Arial"/>
      <family val="2"/>
    </font>
    <font>
      <b/>
      <sz val="10"/>
      <color theme="0"/>
      <name val="Arial"/>
      <family val="2"/>
    </font>
    <font>
      <u/>
      <sz val="10"/>
      <color theme="10"/>
      <name val="Arial"/>
      <family val="2"/>
    </font>
    <font>
      <b/>
      <sz val="10"/>
      <color theme="1"/>
      <name val="Arial"/>
      <family val="2"/>
    </font>
    <font>
      <b/>
      <u/>
      <sz val="10"/>
      <color theme="1"/>
      <name val="Arial"/>
      <family val="2"/>
    </font>
    <font>
      <b/>
      <u/>
      <sz val="12"/>
      <color theme="1"/>
      <name val="Arial"/>
      <family val="2"/>
    </font>
    <font>
      <b/>
      <sz val="14"/>
      <color rgb="FFFF0000"/>
      <name val="Arial"/>
      <family val="2"/>
    </font>
    <font>
      <sz val="10"/>
      <color rgb="FF000000"/>
      <name val="Calibri"/>
      <family val="2"/>
    </font>
    <font>
      <b/>
      <sz val="14"/>
      <color theme="1"/>
      <name val="Arial"/>
      <family val="2"/>
    </font>
    <font>
      <sz val="8"/>
      <color theme="1"/>
      <name val="Arial"/>
      <family val="2"/>
    </font>
    <font>
      <b/>
      <sz val="16"/>
      <color theme="1"/>
      <name val="Arial"/>
      <family val="2"/>
    </font>
    <font>
      <sz val="11"/>
      <color theme="1"/>
      <name val="Arial"/>
      <family val="2"/>
    </font>
    <font>
      <sz val="11"/>
      <color rgb="FF0070C0"/>
      <name val="Arial"/>
      <family val="2"/>
    </font>
    <font>
      <b/>
      <sz val="11"/>
      <color rgb="FF0070C0"/>
      <name val="Arial"/>
      <family val="2"/>
    </font>
    <font>
      <sz val="8"/>
      <color theme="1" tint="0.34998626667073579"/>
      <name val="Arial"/>
      <family val="2"/>
    </font>
    <font>
      <b/>
      <u/>
      <sz val="8"/>
      <color theme="1" tint="0.34998626667073579"/>
      <name val="Arial"/>
      <family val="2"/>
    </font>
    <font>
      <b/>
      <sz val="8"/>
      <color theme="1" tint="0.34998626667073579"/>
      <name val="Arial"/>
      <family val="2"/>
    </font>
    <font>
      <b/>
      <sz val="12"/>
      <color theme="1"/>
      <name val="Arial"/>
      <family val="2"/>
    </font>
    <font>
      <sz val="10"/>
      <color theme="1" tint="0.34998626667073579"/>
      <name val="Arial"/>
      <family val="2"/>
    </font>
    <font>
      <b/>
      <i/>
      <sz val="11"/>
      <color theme="1"/>
      <name val="Arial"/>
      <family val="2"/>
    </font>
    <font>
      <sz val="9"/>
      <color rgb="FF111111"/>
      <name val="Arial"/>
      <family val="2"/>
    </font>
    <font>
      <sz val="14"/>
      <color theme="1"/>
      <name val="Arial"/>
      <family val="2"/>
    </font>
    <font>
      <b/>
      <i/>
      <sz val="14"/>
      <color rgb="FFFF0000"/>
      <name val="Arial"/>
      <family val="2"/>
    </font>
    <font>
      <b/>
      <i/>
      <sz val="12"/>
      <color rgb="FFFF0000"/>
      <name val="Arial"/>
      <family val="2"/>
    </font>
    <font>
      <u/>
      <sz val="10"/>
      <color theme="1"/>
      <name val="Arial"/>
      <family val="2"/>
    </font>
    <font>
      <b/>
      <sz val="10"/>
      <color rgb="FF0070C0"/>
      <name val="Arial"/>
      <family val="2"/>
    </font>
    <font>
      <b/>
      <sz val="10"/>
      <color rgb="FF111111"/>
      <name val="Arial"/>
      <family val="2"/>
    </font>
    <font>
      <b/>
      <u/>
      <sz val="10"/>
      <color theme="1" tint="0.34998626667073579"/>
      <name val="Arial"/>
      <family val="2"/>
    </font>
    <font>
      <sz val="12"/>
      <color theme="1"/>
      <name val="Arial"/>
      <family val="2"/>
    </font>
    <font>
      <b/>
      <sz val="14"/>
      <color theme="0"/>
      <name val="Arial"/>
      <family val="2"/>
    </font>
    <font>
      <b/>
      <sz val="10"/>
      <color rgb="FFFF0000"/>
      <name val="Arial"/>
      <family val="2"/>
    </font>
    <font>
      <sz val="14"/>
      <color rgb="FF000000"/>
      <name val="Arial"/>
      <family val="2"/>
    </font>
    <font>
      <u/>
      <sz val="14"/>
      <color theme="10"/>
      <name val="Arial"/>
      <family val="2"/>
    </font>
    <font>
      <sz val="14"/>
      <color rgb="FF111111"/>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bgColor indexed="64"/>
      </patternFill>
    </fill>
  </fills>
  <borders count="12">
    <border>
      <left/>
      <right/>
      <top/>
      <bottom/>
      <diagonal/>
    </border>
    <border>
      <left/>
      <right/>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2">
    <xf numFmtId="0" fontId="0" fillId="0" borderId="0"/>
    <xf numFmtId="43" fontId="24"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164" fontId="1" fillId="0" borderId="0" applyFont="0" applyFill="0" applyBorder="0" applyAlignment="0" applyProtection="0"/>
    <xf numFmtId="0" fontId="27" fillId="0" borderId="0" applyNumberFormat="0" applyFill="0" applyBorder="0" applyAlignment="0" applyProtection="0">
      <alignment vertical="top"/>
      <protection locked="0"/>
    </xf>
    <xf numFmtId="0" fontId="1" fillId="0" borderId="0"/>
    <xf numFmtId="0" fontId="5" fillId="0" borderId="0"/>
    <xf numFmtId="0" fontId="1" fillId="0" borderId="0"/>
    <xf numFmtId="0" fontId="1" fillId="0" borderId="0"/>
    <xf numFmtId="9" fontId="24" fillId="0" borderId="0" applyFont="0" applyFill="0" applyBorder="0" applyAlignment="0" applyProtection="0"/>
    <xf numFmtId="9" fontId="1" fillId="0" borderId="0" applyFont="0" applyFill="0" applyBorder="0" applyAlignment="0" applyProtection="0"/>
  </cellStyleXfs>
  <cellXfs count="234">
    <xf numFmtId="0" fontId="0" fillId="0" borderId="0" xfId="0"/>
    <xf numFmtId="0" fontId="28" fillId="0" borderId="0" xfId="0" applyFont="1"/>
    <xf numFmtId="0" fontId="29" fillId="0" borderId="0" xfId="0" applyFont="1"/>
    <xf numFmtId="0" fontId="30" fillId="0" borderId="0" xfId="0" applyFont="1"/>
    <xf numFmtId="0" fontId="5" fillId="0" borderId="0" xfId="7"/>
    <xf numFmtId="0" fontId="7" fillId="0" borderId="0" xfId="7" applyFont="1" applyAlignment="1">
      <alignment horizontal="left"/>
    </xf>
    <xf numFmtId="14" fontId="1" fillId="0" borderId="0" xfId="7" applyNumberFormat="1" applyFont="1" applyAlignment="1">
      <alignment horizontal="center"/>
    </xf>
    <xf numFmtId="0" fontId="7" fillId="0" borderId="0" xfId="7" applyFont="1"/>
    <xf numFmtId="0" fontId="7" fillId="0" borderId="1" xfId="7" applyFont="1" applyBorder="1"/>
    <xf numFmtId="0" fontId="10" fillId="0" borderId="0" xfId="7" applyFont="1"/>
    <xf numFmtId="0" fontId="0" fillId="0" borderId="0" xfId="0" applyAlignment="1">
      <alignment vertical="center"/>
    </xf>
    <xf numFmtId="0" fontId="28" fillId="0" borderId="0" xfId="0" applyFont="1" applyAlignment="1">
      <alignment horizontal="center" vertical="center"/>
    </xf>
    <xf numFmtId="0" fontId="28" fillId="0" borderId="0" xfId="0" applyFont="1" applyAlignment="1">
      <alignment horizontal="center"/>
    </xf>
    <xf numFmtId="166" fontId="24" fillId="2" borderId="0" xfId="3" applyNumberFormat="1" applyFont="1" applyFill="1"/>
    <xf numFmtId="166" fontId="24" fillId="0" borderId="0" xfId="3" applyNumberFormat="1" applyFont="1"/>
    <xf numFmtId="166" fontId="0" fillId="0" borderId="2" xfId="0" applyNumberFormat="1" applyBorder="1"/>
    <xf numFmtId="166" fontId="24" fillId="0" borderId="3" xfId="3" applyNumberFormat="1" applyFont="1" applyBorder="1"/>
    <xf numFmtId="170" fontId="6" fillId="0" borderId="0" xfId="7" applyNumberFormat="1" applyFont="1" applyAlignment="1">
      <alignment horizontal="right"/>
    </xf>
    <xf numFmtId="0" fontId="1" fillId="0" borderId="0" xfId="7" applyFont="1" applyAlignment="1">
      <alignment horizontal="left"/>
    </xf>
    <xf numFmtId="0" fontId="8" fillId="0" borderId="0" xfId="7" applyFont="1"/>
    <xf numFmtId="167" fontId="8" fillId="0" borderId="0" xfId="7" applyNumberFormat="1" applyFont="1"/>
    <xf numFmtId="0" fontId="9" fillId="0" borderId="0" xfId="7" applyFont="1"/>
    <xf numFmtId="0" fontId="14" fillId="0" borderId="0" xfId="7" applyFont="1"/>
    <xf numFmtId="167" fontId="14" fillId="0" borderId="0" xfId="7" applyNumberFormat="1" applyFont="1" applyAlignment="1">
      <alignment horizontal="right"/>
    </xf>
    <xf numFmtId="171" fontId="15" fillId="0" borderId="0" xfId="7" applyNumberFormat="1" applyFont="1" applyAlignment="1">
      <alignment horizontal="right"/>
    </xf>
    <xf numFmtId="0" fontId="31" fillId="0" borderId="0" xfId="7" applyFont="1"/>
    <xf numFmtId="0" fontId="32" fillId="0" borderId="0" xfId="0" applyFont="1" applyAlignment="1">
      <alignment horizontal="center"/>
    </xf>
    <xf numFmtId="0" fontId="33" fillId="0" borderId="0" xfId="0" applyFont="1"/>
    <xf numFmtId="0" fontId="0" fillId="0" borderId="0" xfId="0" applyAlignment="1">
      <alignment wrapText="1"/>
    </xf>
    <xf numFmtId="9" fontId="24" fillId="0" borderId="0" xfId="10" applyFont="1"/>
    <xf numFmtId="166" fontId="24" fillId="0" borderId="0" xfId="3" applyNumberFormat="1" applyFont="1" applyFill="1"/>
    <xf numFmtId="0" fontId="31" fillId="0" borderId="0" xfId="0" applyFont="1"/>
    <xf numFmtId="0" fontId="25" fillId="0" borderId="0" xfId="0" applyFont="1"/>
    <xf numFmtId="0" fontId="34" fillId="0" borderId="0" xfId="0" applyFont="1"/>
    <xf numFmtId="0" fontId="0" fillId="0" borderId="0" xfId="0" applyAlignment="1">
      <alignment horizontal="center" vertical="center"/>
    </xf>
    <xf numFmtId="176" fontId="0" fillId="0" borderId="0" xfId="0" applyNumberFormat="1" applyAlignment="1">
      <alignment horizontal="center"/>
    </xf>
    <xf numFmtId="176" fontId="0" fillId="0" borderId="0" xfId="0" applyNumberFormat="1"/>
    <xf numFmtId="10" fontId="26" fillId="0" borderId="4" xfId="10" applyNumberFormat="1" applyFont="1" applyFill="1" applyBorder="1" applyAlignment="1" applyProtection="1">
      <alignment horizontal="center"/>
      <protection hidden="1"/>
    </xf>
    <xf numFmtId="0" fontId="0" fillId="0" borderId="0" xfId="0" applyAlignment="1" applyProtection="1">
      <alignment horizontal="center"/>
      <protection hidden="1"/>
    </xf>
    <xf numFmtId="166" fontId="28" fillId="0" borderId="4" xfId="3" applyNumberFormat="1" applyFont="1" applyFill="1" applyBorder="1" applyAlignment="1" applyProtection="1">
      <alignment horizontal="center"/>
      <protection hidden="1"/>
    </xf>
    <xf numFmtId="166" fontId="26" fillId="0" borderId="4" xfId="3" applyNumberFormat="1" applyFont="1" applyFill="1" applyBorder="1" applyAlignment="1" applyProtection="1">
      <alignment horizontal="center"/>
      <protection hidden="1"/>
    </xf>
    <xf numFmtId="0" fontId="0" fillId="0" borderId="0" xfId="0" applyProtection="1">
      <protection hidden="1"/>
    </xf>
    <xf numFmtId="0" fontId="35" fillId="0" borderId="0" xfId="0" applyFont="1" applyProtection="1">
      <protection hidden="1"/>
    </xf>
    <xf numFmtId="0" fontId="29" fillId="0" borderId="0" xfId="0" applyFont="1" applyProtection="1">
      <protection hidden="1"/>
    </xf>
    <xf numFmtId="0" fontId="36" fillId="0" borderId="0" xfId="0" applyFont="1" applyProtection="1">
      <protection hidden="1"/>
    </xf>
    <xf numFmtId="0" fontId="3" fillId="0" borderId="0" xfId="6" applyFont="1" applyProtection="1">
      <protection hidden="1"/>
    </xf>
    <xf numFmtId="0" fontId="4" fillId="0" borderId="0" xfId="6" applyFont="1" applyAlignment="1" applyProtection="1">
      <alignment horizontal="left"/>
      <protection hidden="1"/>
    </xf>
    <xf numFmtId="0" fontId="2" fillId="0" borderId="0" xfId="6" applyFont="1" applyProtection="1">
      <protection hidden="1"/>
    </xf>
    <xf numFmtId="0" fontId="37" fillId="0" borderId="0" xfId="6" applyFont="1" applyAlignment="1" applyProtection="1">
      <alignment horizontal="center"/>
      <protection hidden="1"/>
    </xf>
    <xf numFmtId="0" fontId="4" fillId="0" borderId="0" xfId="6" applyFont="1" applyProtection="1">
      <protection hidden="1"/>
    </xf>
    <xf numFmtId="0" fontId="38" fillId="0" borderId="0" xfId="0" applyFont="1" applyProtection="1">
      <protection hidden="1"/>
    </xf>
    <xf numFmtId="3" fontId="2" fillId="0" borderId="0" xfId="6" applyNumberFormat="1" applyFont="1" applyProtection="1">
      <protection hidden="1"/>
    </xf>
    <xf numFmtId="0" fontId="2" fillId="0" borderId="0" xfId="6" applyFont="1" applyAlignment="1" applyProtection="1">
      <alignment horizontal="center"/>
      <protection hidden="1"/>
    </xf>
    <xf numFmtId="172" fontId="6" fillId="3" borderId="4" xfId="0" applyNumberFormat="1" applyFont="1" applyFill="1" applyBorder="1" applyAlignment="1" applyProtection="1">
      <alignment horizontal="center"/>
      <protection hidden="1"/>
    </xf>
    <xf numFmtId="0" fontId="1" fillId="0" borderId="0" xfId="0" applyFont="1" applyProtection="1">
      <protection hidden="1"/>
    </xf>
    <xf numFmtId="172" fontId="12" fillId="0" borderId="0" xfId="0" applyNumberFormat="1" applyFont="1" applyAlignment="1" applyProtection="1">
      <alignment horizontal="center"/>
      <protection hidden="1"/>
    </xf>
    <xf numFmtId="0" fontId="11" fillId="0" borderId="0" xfId="0" applyFont="1" applyAlignment="1" applyProtection="1">
      <alignment horizontal="center"/>
      <protection hidden="1"/>
    </xf>
    <xf numFmtId="0" fontId="25" fillId="0" borderId="0" xfId="0" applyFont="1" applyProtection="1">
      <protection hidden="1"/>
    </xf>
    <xf numFmtId="10" fontId="26" fillId="4" borderId="4" xfId="10" applyNumberFormat="1" applyFont="1" applyFill="1" applyBorder="1" applyAlignment="1" applyProtection="1">
      <alignment horizontal="center"/>
      <protection hidden="1"/>
    </xf>
    <xf numFmtId="0" fontId="28" fillId="0" borderId="0" xfId="0" applyFont="1" applyAlignment="1" applyProtection="1">
      <alignment horizontal="center"/>
      <protection hidden="1"/>
    </xf>
    <xf numFmtId="0" fontId="1" fillId="0" borderId="0" xfId="0" applyFont="1" applyAlignment="1" applyProtection="1">
      <alignment horizontal="center"/>
      <protection hidden="1"/>
    </xf>
    <xf numFmtId="10" fontId="0" fillId="0" borderId="0" xfId="0" applyNumberFormat="1" applyAlignment="1" applyProtection="1">
      <alignment horizontal="center"/>
      <protection hidden="1"/>
    </xf>
    <xf numFmtId="175" fontId="0" fillId="0" borderId="0" xfId="0" applyNumberFormat="1" applyProtection="1">
      <protection hidden="1"/>
    </xf>
    <xf numFmtId="175" fontId="26" fillId="4" borderId="4" xfId="0" applyNumberFormat="1" applyFont="1" applyFill="1" applyBorder="1" applyAlignment="1" applyProtection="1">
      <alignment horizontal="center"/>
      <protection hidden="1"/>
    </xf>
    <xf numFmtId="10" fontId="0" fillId="0" borderId="0" xfId="0" applyNumberFormat="1" applyProtection="1">
      <protection hidden="1"/>
    </xf>
    <xf numFmtId="0" fontId="39" fillId="0" borderId="0" xfId="0" applyFont="1" applyProtection="1">
      <protection hidden="1"/>
    </xf>
    <xf numFmtId="0" fontId="39" fillId="0" borderId="0" xfId="6" applyFont="1" applyProtection="1">
      <protection hidden="1"/>
    </xf>
    <xf numFmtId="0" fontId="40" fillId="0" borderId="0" xfId="0" applyFont="1" applyProtection="1">
      <protection hidden="1"/>
    </xf>
    <xf numFmtId="0" fontId="41" fillId="0" borderId="0" xfId="0" applyFont="1" applyProtection="1">
      <protection hidden="1"/>
    </xf>
    <xf numFmtId="43" fontId="39" fillId="0" borderId="0" xfId="1" applyFont="1" applyProtection="1">
      <protection hidden="1"/>
    </xf>
    <xf numFmtId="177" fontId="39" fillId="0" borderId="0" xfId="1" applyNumberFormat="1" applyFont="1" applyProtection="1">
      <protection hidden="1"/>
    </xf>
    <xf numFmtId="0" fontId="39" fillId="0" borderId="0" xfId="6" applyFont="1"/>
    <xf numFmtId="0" fontId="39" fillId="0" borderId="0" xfId="0" applyFont="1"/>
    <xf numFmtId="177" fontId="39" fillId="0" borderId="0" xfId="1" applyNumberFormat="1" applyFont="1" applyProtection="1"/>
    <xf numFmtId="0" fontId="42" fillId="0" borderId="0" xfId="0" applyFont="1"/>
    <xf numFmtId="0" fontId="30" fillId="2" borderId="0" xfId="0" applyFont="1" applyFill="1"/>
    <xf numFmtId="0" fontId="28" fillId="0" borderId="5" xfId="0" applyFont="1" applyBorder="1" applyAlignment="1">
      <alignment horizontal="center" vertical="center"/>
    </xf>
    <xf numFmtId="0" fontId="39" fillId="0" borderId="0" xfId="0" applyFont="1" applyAlignment="1">
      <alignment horizontal="left"/>
    </xf>
    <xf numFmtId="0" fontId="20" fillId="5" borderId="0" xfId="5" applyFont="1" applyFill="1" applyAlignment="1" applyProtection="1"/>
    <xf numFmtId="0" fontId="28" fillId="0" borderId="0" xfId="0" applyFont="1" applyAlignment="1">
      <alignment wrapText="1"/>
    </xf>
    <xf numFmtId="174" fontId="0" fillId="2" borderId="5" xfId="0" applyNumberFormat="1" applyFill="1" applyBorder="1" applyAlignment="1">
      <alignment horizontal="center"/>
    </xf>
    <xf numFmtId="174" fontId="0" fillId="2" borderId="6" xfId="0" applyNumberFormat="1" applyFill="1" applyBorder="1" applyAlignment="1">
      <alignment horizontal="center"/>
    </xf>
    <xf numFmtId="0" fontId="43" fillId="0" borderId="0" xfId="0" applyFont="1"/>
    <xf numFmtId="15" fontId="39" fillId="0" borderId="0" xfId="0" applyNumberFormat="1" applyFont="1"/>
    <xf numFmtId="0" fontId="43" fillId="0" borderId="0" xfId="0" applyFont="1" applyProtection="1">
      <protection hidden="1"/>
    </xf>
    <xf numFmtId="0" fontId="40" fillId="0" borderId="0" xfId="0" applyFont="1"/>
    <xf numFmtId="0" fontId="28" fillId="0" borderId="4" xfId="0" applyFont="1" applyBorder="1" applyAlignment="1">
      <alignment horizontal="center" vertical="center" wrapText="1"/>
    </xf>
    <xf numFmtId="0" fontId="30" fillId="2" borderId="4" xfId="0" applyFont="1" applyFill="1" applyBorder="1"/>
    <xf numFmtId="0" fontId="44" fillId="6" borderId="4" xfId="0" applyFont="1" applyFill="1" applyBorder="1"/>
    <xf numFmtId="0" fontId="44" fillId="0" borderId="4" xfId="0" applyFont="1" applyBorder="1"/>
    <xf numFmtId="0" fontId="6" fillId="0" borderId="0" xfId="9" applyFont="1"/>
    <xf numFmtId="0" fontId="1" fillId="0" borderId="4" xfId="9" applyBorder="1" applyAlignment="1">
      <alignment horizontal="center"/>
    </xf>
    <xf numFmtId="0" fontId="6" fillId="0" borderId="0" xfId="9" applyFont="1" applyAlignment="1">
      <alignment horizontal="left"/>
    </xf>
    <xf numFmtId="0" fontId="1" fillId="0" borderId="0" xfId="9"/>
    <xf numFmtId="170" fontId="6" fillId="0" borderId="0" xfId="9" applyNumberFormat="1" applyFont="1" applyAlignment="1">
      <alignment horizontal="right"/>
    </xf>
    <xf numFmtId="0" fontId="1" fillId="0" borderId="0" xfId="9" applyAlignment="1">
      <alignment horizontal="left"/>
    </xf>
    <xf numFmtId="0" fontId="8" fillId="0" borderId="0" xfId="9" applyFont="1"/>
    <xf numFmtId="167" fontId="8" fillId="0" borderId="0" xfId="9" applyNumberFormat="1" applyFont="1"/>
    <xf numFmtId="0" fontId="9" fillId="0" borderId="0" xfId="9" applyFont="1"/>
    <xf numFmtId="0" fontId="6" fillId="7" borderId="4" xfId="9" applyFont="1" applyFill="1" applyBorder="1" applyAlignment="1">
      <alignment horizontal="center" vertical="center" wrapText="1"/>
    </xf>
    <xf numFmtId="169" fontId="6" fillId="7" borderId="4" xfId="9" applyNumberFormat="1" applyFont="1" applyFill="1" applyBorder="1" applyAlignment="1">
      <alignment horizontal="center" vertical="center" wrapText="1"/>
    </xf>
    <xf numFmtId="17" fontId="6" fillId="7" borderId="4" xfId="9" applyNumberFormat="1" applyFont="1" applyFill="1" applyBorder="1" applyAlignment="1">
      <alignment horizontal="center" vertical="center" wrapText="1"/>
    </xf>
    <xf numFmtId="167" fontId="14" fillId="0" borderId="0" xfId="9" applyNumberFormat="1" applyFont="1" applyAlignment="1">
      <alignment horizontal="right"/>
    </xf>
    <xf numFmtId="171" fontId="15" fillId="0" borderId="0" xfId="9" applyNumberFormat="1" applyFont="1" applyAlignment="1">
      <alignment horizontal="right"/>
    </xf>
    <xf numFmtId="166" fontId="6" fillId="0" borderId="0" xfId="3" applyNumberFormat="1" applyFont="1" applyFill="1" applyAlignment="1">
      <alignment horizontal="right"/>
    </xf>
    <xf numFmtId="166" fontId="14" fillId="0" borderId="0" xfId="3" applyNumberFormat="1" applyFont="1" applyFill="1"/>
    <xf numFmtId="10" fontId="14" fillId="0" borderId="0" xfId="10" applyNumberFormat="1" applyFont="1" applyFill="1"/>
    <xf numFmtId="176" fontId="24" fillId="8" borderId="3" xfId="3" applyNumberFormat="1" applyFont="1" applyFill="1" applyBorder="1" applyProtection="1"/>
    <xf numFmtId="176" fontId="0" fillId="8" borderId="2" xfId="0" applyNumberFormat="1" applyFill="1" applyBorder="1"/>
    <xf numFmtId="176" fontId="0" fillId="8" borderId="7" xfId="0" applyNumberFormat="1" applyFill="1" applyBorder="1"/>
    <xf numFmtId="0" fontId="28" fillId="0" borderId="0" xfId="0" applyFont="1" applyAlignment="1" applyProtection="1">
      <alignment horizontal="left"/>
      <protection hidden="1"/>
    </xf>
    <xf numFmtId="176" fontId="24" fillId="8" borderId="3" xfId="3" applyNumberFormat="1" applyFont="1" applyFill="1" applyBorder="1"/>
    <xf numFmtId="176" fontId="24" fillId="0" borderId="0" xfId="3" applyNumberFormat="1" applyFont="1"/>
    <xf numFmtId="0" fontId="7" fillId="9" borderId="1" xfId="7" applyFont="1" applyFill="1" applyBorder="1"/>
    <xf numFmtId="0" fontId="0" fillId="0" borderId="0" xfId="0" quotePrefix="1"/>
    <xf numFmtId="3" fontId="2" fillId="0" borderId="0" xfId="6" applyNumberFormat="1" applyFont="1"/>
    <xf numFmtId="0" fontId="2" fillId="0" borderId="0" xfId="6" applyFont="1"/>
    <xf numFmtId="0" fontId="2" fillId="0" borderId="0" xfId="6" applyFont="1" applyAlignment="1">
      <alignment horizontal="center"/>
    </xf>
    <xf numFmtId="168" fontId="0" fillId="0" borderId="0" xfId="0" applyNumberFormat="1"/>
    <xf numFmtId="0" fontId="1" fillId="0" borderId="0" xfId="0" applyFont="1"/>
    <xf numFmtId="168" fontId="1" fillId="0" borderId="0" xfId="0" applyNumberFormat="1" applyFont="1"/>
    <xf numFmtId="0" fontId="40" fillId="0" borderId="0" xfId="0" applyFont="1" applyAlignment="1">
      <alignment horizontal="center"/>
    </xf>
    <xf numFmtId="0" fontId="45" fillId="0" borderId="0" xfId="0" applyFont="1" applyAlignment="1">
      <alignment horizontal="left"/>
    </xf>
    <xf numFmtId="0" fontId="46" fillId="0" borderId="0" xfId="0" applyFont="1"/>
    <xf numFmtId="0" fontId="46" fillId="0" borderId="0" xfId="0" applyFont="1" applyAlignment="1">
      <alignment vertical="center"/>
    </xf>
    <xf numFmtId="0" fontId="46" fillId="0" borderId="0" xfId="0" applyFont="1" applyAlignment="1">
      <alignment wrapText="1"/>
    </xf>
    <xf numFmtId="0" fontId="47" fillId="8" borderId="4" xfId="9" applyFont="1" applyFill="1" applyBorder="1" applyAlignment="1">
      <alignment wrapText="1"/>
    </xf>
    <xf numFmtId="168" fontId="48" fillId="8" borderId="4" xfId="4" applyNumberFormat="1" applyFont="1" applyFill="1" applyBorder="1"/>
    <xf numFmtId="9" fontId="48" fillId="8" borderId="4" xfId="10" applyFont="1" applyFill="1" applyBorder="1"/>
    <xf numFmtId="9" fontId="48" fillId="8" borderId="4" xfId="9" applyNumberFormat="1" applyFont="1" applyFill="1" applyBorder="1"/>
    <xf numFmtId="14" fontId="48" fillId="8" borderId="4" xfId="9" applyNumberFormat="1" applyFont="1" applyFill="1" applyBorder="1"/>
    <xf numFmtId="1" fontId="48" fillId="8" borderId="4" xfId="0" applyNumberFormat="1" applyFont="1" applyFill="1" applyBorder="1" applyAlignment="1">
      <alignment horizontal="center"/>
    </xf>
    <xf numFmtId="0" fontId="1" fillId="10" borderId="4" xfId="9" applyFill="1" applyBorder="1" applyAlignment="1">
      <alignment horizontal="center"/>
    </xf>
    <xf numFmtId="168" fontId="1" fillId="10" borderId="4" xfId="4" applyNumberFormat="1" applyFont="1" applyFill="1" applyBorder="1"/>
    <xf numFmtId="14" fontId="1" fillId="2" borderId="4" xfId="8" applyNumberFormat="1" applyFill="1" applyBorder="1" applyProtection="1">
      <protection locked="0"/>
    </xf>
    <xf numFmtId="176" fontId="24" fillId="2" borderId="0" xfId="3" applyNumberFormat="1" applyFont="1" applyFill="1" applyProtection="1">
      <protection locked="0"/>
    </xf>
    <xf numFmtId="176" fontId="24" fillId="2" borderId="0" xfId="3" applyNumberFormat="1" applyFont="1" applyFill="1" applyAlignment="1" applyProtection="1">
      <alignment horizontal="center"/>
      <protection locked="0"/>
    </xf>
    <xf numFmtId="0" fontId="1" fillId="10" borderId="4" xfId="9" applyFill="1" applyBorder="1" applyAlignment="1">
      <alignment wrapText="1"/>
    </xf>
    <xf numFmtId="0" fontId="10" fillId="10" borderId="1" xfId="9" applyFont="1" applyFill="1" applyBorder="1" applyAlignment="1">
      <alignment horizontal="left"/>
    </xf>
    <xf numFmtId="0" fontId="1" fillId="0" borderId="0" xfId="7" applyFont="1"/>
    <xf numFmtId="0" fontId="18" fillId="0" borderId="0" xfId="7" applyFont="1"/>
    <xf numFmtId="166" fontId="1" fillId="0" borderId="0" xfId="3" applyNumberFormat="1" applyFont="1" applyFill="1"/>
    <xf numFmtId="10" fontId="1" fillId="0" borderId="0" xfId="10" applyNumberFormat="1" applyFont="1" applyFill="1"/>
    <xf numFmtId="0" fontId="10" fillId="9" borderId="1" xfId="7" applyFont="1" applyFill="1" applyBorder="1" applyAlignment="1">
      <alignment horizontal="left"/>
    </xf>
    <xf numFmtId="14" fontId="10" fillId="9" borderId="1" xfId="7" applyNumberFormat="1" applyFont="1" applyFill="1" applyBorder="1"/>
    <xf numFmtId="14" fontId="7" fillId="0" borderId="0" xfId="7" applyNumberFormat="1" applyFont="1" applyAlignment="1">
      <alignment horizontal="center"/>
    </xf>
    <xf numFmtId="0" fontId="10" fillId="0" borderId="0" xfId="9" applyFont="1"/>
    <xf numFmtId="170" fontId="10" fillId="0" borderId="0" xfId="9" applyNumberFormat="1" applyFont="1"/>
    <xf numFmtId="170" fontId="10" fillId="0" borderId="0" xfId="9" applyNumberFormat="1" applyFont="1" applyAlignment="1">
      <alignment horizontal="right"/>
    </xf>
    <xf numFmtId="0" fontId="7" fillId="0" borderId="0" xfId="9" applyFont="1"/>
    <xf numFmtId="166" fontId="10" fillId="0" borderId="0" xfId="3" applyNumberFormat="1" applyFont="1" applyFill="1" applyAlignment="1">
      <alignment horizontal="right"/>
    </xf>
    <xf numFmtId="0" fontId="10" fillId="0" borderId="0" xfId="9" applyFont="1" applyAlignment="1">
      <alignment horizontal="left"/>
    </xf>
    <xf numFmtId="0" fontId="16" fillId="0" borderId="0" xfId="7" applyFont="1"/>
    <xf numFmtId="0" fontId="28" fillId="10" borderId="4" xfId="0" applyFont="1" applyFill="1" applyBorder="1" applyAlignment="1">
      <alignment horizontal="center"/>
    </xf>
    <xf numFmtId="170" fontId="49" fillId="0" borderId="0" xfId="0" applyNumberFormat="1" applyFont="1" applyAlignment="1" applyProtection="1">
      <alignment horizontal="center"/>
      <protection hidden="1"/>
    </xf>
    <xf numFmtId="4" fontId="26" fillId="0" borderId="4" xfId="0" applyNumberFormat="1" applyFont="1" applyBorder="1" applyAlignment="1" applyProtection="1">
      <alignment horizontal="center"/>
      <protection hidden="1"/>
    </xf>
    <xf numFmtId="10" fontId="28" fillId="0" borderId="0" xfId="0" applyNumberFormat="1" applyFont="1" applyAlignment="1" applyProtection="1">
      <alignment horizontal="center"/>
      <protection hidden="1"/>
    </xf>
    <xf numFmtId="170" fontId="0" fillId="0" borderId="0" xfId="0" applyNumberFormat="1" applyAlignment="1" applyProtection="1">
      <alignment horizontal="center"/>
      <protection hidden="1"/>
    </xf>
    <xf numFmtId="0" fontId="6" fillId="0" borderId="0" xfId="0" applyFont="1" applyAlignment="1" applyProtection="1">
      <alignment horizontal="center"/>
      <protection hidden="1"/>
    </xf>
    <xf numFmtId="0" fontId="46" fillId="0" borderId="0" xfId="0" applyFont="1" applyAlignment="1">
      <alignment horizontal="center" vertical="center"/>
    </xf>
    <xf numFmtId="178" fontId="50" fillId="2" borderId="5" xfId="0" applyNumberFormat="1" applyFont="1" applyFill="1" applyBorder="1" applyAlignment="1" applyProtection="1">
      <alignment horizontal="left"/>
      <protection locked="0"/>
    </xf>
    <xf numFmtId="0" fontId="51" fillId="0" borderId="0" xfId="0" applyFont="1"/>
    <xf numFmtId="176" fontId="24" fillId="2" borderId="6" xfId="3" applyNumberFormat="1" applyFont="1" applyFill="1" applyBorder="1" applyProtection="1">
      <protection locked="0"/>
    </xf>
    <xf numFmtId="0" fontId="52" fillId="0" borderId="0" xfId="0" applyFont="1" applyAlignment="1" applyProtection="1">
      <alignment horizontal="center"/>
      <protection hidden="1"/>
    </xf>
    <xf numFmtId="0" fontId="53" fillId="8" borderId="4" xfId="0" applyFont="1" applyFill="1" applyBorder="1"/>
    <xf numFmtId="14" fontId="54" fillId="0" borderId="0" xfId="7" applyNumberFormat="1" applyFont="1"/>
    <xf numFmtId="0" fontId="33" fillId="0" borderId="0" xfId="0" applyFont="1" applyProtection="1">
      <protection hidden="1"/>
    </xf>
    <xf numFmtId="0" fontId="6" fillId="0" borderId="0" xfId="0" applyFont="1" applyProtection="1">
      <protection hidden="1"/>
    </xf>
    <xf numFmtId="173" fontId="6" fillId="0" borderId="0" xfId="0" applyNumberFormat="1" applyFont="1" applyAlignment="1" applyProtection="1">
      <alignment horizontal="left"/>
      <protection hidden="1"/>
    </xf>
    <xf numFmtId="5" fontId="6" fillId="0" borderId="0" xfId="3" applyNumberFormat="1" applyFont="1" applyFill="1" applyAlignment="1" applyProtection="1">
      <alignment horizontal="left"/>
      <protection hidden="1"/>
    </xf>
    <xf numFmtId="0" fontId="33" fillId="0" borderId="0" xfId="0" applyFont="1" applyAlignment="1">
      <alignment horizontal="left"/>
    </xf>
    <xf numFmtId="0" fontId="33" fillId="0" borderId="0" xfId="0" applyFont="1" applyAlignment="1" applyProtection="1">
      <alignment horizontal="left"/>
      <protection hidden="1"/>
    </xf>
    <xf numFmtId="10" fontId="1" fillId="2" borderId="4" xfId="10" applyNumberFormat="1" applyFont="1" applyFill="1" applyBorder="1" applyProtection="1">
      <protection locked="0"/>
    </xf>
    <xf numFmtId="10" fontId="24" fillId="10" borderId="4" xfId="8" applyNumberFormat="1" applyFont="1" applyFill="1" applyBorder="1"/>
    <xf numFmtId="168" fontId="24" fillId="10" borderId="4" xfId="4" applyNumberFormat="1" applyFont="1" applyFill="1" applyBorder="1"/>
    <xf numFmtId="9" fontId="24" fillId="10" borderId="4" xfId="9" applyNumberFormat="1" applyFont="1" applyFill="1" applyBorder="1"/>
    <xf numFmtId="170" fontId="24" fillId="10" borderId="4" xfId="4" applyNumberFormat="1" applyFont="1" applyFill="1" applyBorder="1"/>
    <xf numFmtId="9" fontId="1" fillId="10" borderId="4" xfId="8" applyNumberFormat="1" applyFill="1" applyBorder="1"/>
    <xf numFmtId="14" fontId="1" fillId="2" borderId="4" xfId="9" applyNumberFormat="1" applyFill="1" applyBorder="1" applyProtection="1">
      <protection locked="0"/>
    </xf>
    <xf numFmtId="1" fontId="0" fillId="10" borderId="4" xfId="0" applyNumberFormat="1" applyFill="1" applyBorder="1" applyAlignment="1">
      <alignment horizontal="center"/>
    </xf>
    <xf numFmtId="168" fontId="1" fillId="2" borderId="4" xfId="4" applyNumberFormat="1" applyFont="1" applyFill="1" applyBorder="1" applyProtection="1">
      <protection locked="0"/>
    </xf>
    <xf numFmtId="10" fontId="24" fillId="10" borderId="4" xfId="9" applyNumberFormat="1" applyFont="1" applyFill="1" applyBorder="1"/>
    <xf numFmtId="1" fontId="1" fillId="10" borderId="4" xfId="0" applyNumberFormat="1" applyFont="1" applyFill="1" applyBorder="1" applyAlignment="1">
      <alignment horizontal="center"/>
    </xf>
    <xf numFmtId="49" fontId="1" fillId="2" borderId="4" xfId="8" applyNumberFormat="1" applyFill="1" applyBorder="1" applyAlignment="1" applyProtection="1">
      <alignment wrapText="1"/>
      <protection locked="0"/>
    </xf>
    <xf numFmtId="49" fontId="1" fillId="2" borderId="4" xfId="4" applyNumberFormat="1" applyFont="1" applyFill="1" applyBorder="1" applyProtection="1">
      <protection locked="0"/>
    </xf>
    <xf numFmtId="49" fontId="1" fillId="2" borderId="4" xfId="9" applyNumberFormat="1" applyFill="1" applyBorder="1" applyAlignment="1" applyProtection="1">
      <alignment wrapText="1"/>
      <protection locked="0"/>
    </xf>
    <xf numFmtId="0" fontId="55" fillId="0" borderId="0" xfId="0" applyFont="1"/>
    <xf numFmtId="0" fontId="55" fillId="0" borderId="0" xfId="7" applyFont="1"/>
    <xf numFmtId="0" fontId="1" fillId="0" borderId="5" xfId="9" applyBorder="1" applyAlignment="1">
      <alignment horizontal="center"/>
    </xf>
    <xf numFmtId="0" fontId="46" fillId="0" borderId="0" xfId="0" applyFont="1" applyProtection="1">
      <protection locked="0"/>
    </xf>
    <xf numFmtId="0" fontId="0" fillId="0" borderId="0" xfId="0" applyProtection="1">
      <protection locked="0"/>
    </xf>
    <xf numFmtId="0" fontId="46" fillId="0" borderId="0" xfId="0" applyFont="1" applyAlignment="1">
      <alignment horizontal="justify"/>
    </xf>
    <xf numFmtId="0" fontId="46" fillId="0" borderId="0" xfId="0" applyFont="1" applyAlignment="1">
      <alignment horizontal="center" vertical="top"/>
    </xf>
    <xf numFmtId="0" fontId="56" fillId="0" borderId="0" xfId="0" applyFont="1" applyAlignment="1">
      <alignment horizontal="left" wrapText="1"/>
    </xf>
    <xf numFmtId="0" fontId="57" fillId="0" borderId="0" xfId="5" applyFont="1" applyAlignment="1" applyProtection="1">
      <alignment horizontal="left"/>
    </xf>
    <xf numFmtId="0" fontId="56" fillId="0" borderId="0" xfId="0" applyFont="1" applyAlignment="1">
      <alignment wrapText="1"/>
    </xf>
    <xf numFmtId="0" fontId="46" fillId="0" borderId="0" xfId="0" applyFont="1" applyAlignment="1">
      <alignment vertical="top" wrapText="1"/>
    </xf>
    <xf numFmtId="0" fontId="55" fillId="0" borderId="0" xfId="7" applyFont="1" applyAlignment="1">
      <alignment horizontal="left"/>
    </xf>
    <xf numFmtId="0" fontId="58" fillId="0" borderId="0" xfId="0" applyFont="1" applyAlignment="1">
      <alignment vertical="top" wrapText="1"/>
    </xf>
    <xf numFmtId="0" fontId="58" fillId="0" borderId="0" xfId="0" applyFont="1" applyAlignment="1">
      <alignment horizontal="left" vertical="top" wrapText="1"/>
    </xf>
    <xf numFmtId="0" fontId="57" fillId="0" borderId="0" xfId="5" applyFont="1" applyAlignment="1" applyProtection="1">
      <alignment horizontal="left"/>
      <protection locked="0"/>
    </xf>
    <xf numFmtId="0" fontId="57" fillId="0" borderId="0" xfId="5" applyFont="1" applyAlignment="1" applyProtection="1">
      <alignment horizontal="center"/>
    </xf>
    <xf numFmtId="0" fontId="55" fillId="0" borderId="0" xfId="0" applyFont="1" applyProtection="1">
      <protection hidden="1"/>
    </xf>
    <xf numFmtId="0" fontId="57" fillId="5" borderId="0" xfId="5" applyFont="1" applyFill="1" applyAlignment="1" applyProtection="1">
      <alignment horizontal="center" vertical="center" wrapText="1"/>
      <protection locked="0"/>
    </xf>
    <xf numFmtId="0" fontId="58" fillId="0" borderId="0" xfId="0" applyFont="1" applyAlignment="1">
      <alignment vertical="top" wrapText="1"/>
    </xf>
    <xf numFmtId="0" fontId="58" fillId="0" borderId="0" xfId="0" applyFont="1" applyAlignment="1">
      <alignment horizontal="left" vertical="top" wrapText="1"/>
    </xf>
    <xf numFmtId="0" fontId="27" fillId="0" borderId="0" xfId="5" applyAlignment="1" applyProtection="1">
      <alignment horizontal="left"/>
      <protection locked="0"/>
    </xf>
    <xf numFmtId="0" fontId="57" fillId="0" borderId="0" xfId="5" applyFont="1" applyAlignment="1" applyProtection="1">
      <alignment horizontal="center"/>
    </xf>
    <xf numFmtId="0" fontId="27" fillId="5" borderId="0" xfId="5" applyFill="1" applyAlignment="1" applyProtection="1">
      <alignment horizontal="center"/>
      <protection locked="0"/>
    </xf>
    <xf numFmtId="0" fontId="40" fillId="0" borderId="0" xfId="0" applyFont="1" applyAlignment="1">
      <alignment horizontal="center"/>
    </xf>
    <xf numFmtId="0" fontId="33" fillId="0" borderId="0" xfId="0" applyFont="1" applyAlignment="1">
      <alignment horizontal="left"/>
    </xf>
    <xf numFmtId="0" fontId="55" fillId="0" borderId="8" xfId="0" applyFont="1" applyBorder="1" applyAlignment="1">
      <alignment horizontal="center"/>
    </xf>
    <xf numFmtId="0" fontId="55" fillId="0" borderId="0" xfId="0" applyFont="1" applyAlignment="1">
      <alignment horizontal="center"/>
    </xf>
    <xf numFmtId="0" fontId="0" fillId="2" borderId="9" xfId="0" applyFill="1" applyBorder="1" applyAlignment="1" applyProtection="1">
      <alignment horizontal="left" vertical="top" wrapText="1"/>
      <protection locked="0"/>
    </xf>
    <xf numFmtId="0" fontId="0" fillId="2" borderId="3"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0" fillId="0" borderId="0" xfId="7" applyFont="1"/>
    <xf numFmtId="0" fontId="55" fillId="0" borderId="0" xfId="7" applyFont="1" applyAlignment="1">
      <alignment horizontal="left"/>
    </xf>
    <xf numFmtId="0" fontId="10" fillId="0" borderId="11" xfId="9" applyFont="1" applyBorder="1"/>
    <xf numFmtId="0" fontId="10" fillId="0" borderId="11" xfId="7" applyFont="1" applyBorder="1"/>
    <xf numFmtId="0" fontId="10" fillId="0" borderId="0" xfId="7" applyFont="1" applyAlignment="1">
      <alignment horizontal="left"/>
    </xf>
    <xf numFmtId="0" fontId="52" fillId="0" borderId="0" xfId="0" applyFont="1" applyAlignment="1" applyProtection="1">
      <alignment horizontal="center"/>
      <protection hidden="1"/>
    </xf>
    <xf numFmtId="0" fontId="28" fillId="0" borderId="0" xfId="0" applyFont="1" applyAlignment="1" applyProtection="1">
      <alignment horizontal="left"/>
      <protection hidden="1"/>
    </xf>
    <xf numFmtId="0" fontId="1" fillId="0" borderId="0" xfId="0" applyFont="1" applyProtection="1">
      <protection hidden="1"/>
    </xf>
    <xf numFmtId="0" fontId="0" fillId="0" borderId="0" xfId="0" applyAlignment="1" applyProtection="1">
      <alignment horizontal="left"/>
      <protection hidden="1"/>
    </xf>
    <xf numFmtId="0" fontId="28" fillId="0" borderId="0" xfId="0" applyFont="1" applyProtection="1">
      <protection hidden="1"/>
    </xf>
    <xf numFmtId="0" fontId="33" fillId="0" borderId="0" xfId="0" applyFont="1" applyAlignment="1" applyProtection="1">
      <alignment horizontal="left"/>
      <protection hidden="1"/>
    </xf>
    <xf numFmtId="0" fontId="49" fillId="0" borderId="0" xfId="0" applyFont="1"/>
    <xf numFmtId="0" fontId="0" fillId="0" borderId="0" xfId="0" applyAlignment="1" applyProtection="1">
      <alignment horizontal="left" indent="8"/>
      <protection hidden="1"/>
    </xf>
    <xf numFmtId="0" fontId="49" fillId="0" borderId="0" xfId="0" applyFont="1" applyAlignment="1" applyProtection="1">
      <alignment horizontal="left"/>
      <protection hidden="1"/>
    </xf>
    <xf numFmtId="0" fontId="0" fillId="0" borderId="0" xfId="0" applyAlignment="1" applyProtection="1">
      <alignment horizontal="left" indent="9"/>
      <protection hidden="1"/>
    </xf>
    <xf numFmtId="0" fontId="41" fillId="0" borderId="0" xfId="0" applyFont="1" applyAlignment="1">
      <alignment horizontal="center"/>
    </xf>
    <xf numFmtId="0" fontId="42" fillId="6" borderId="9" xfId="0" applyFont="1" applyFill="1" applyBorder="1" applyAlignment="1">
      <alignment horizontal="center"/>
    </xf>
    <xf numFmtId="0" fontId="42" fillId="6" borderId="10" xfId="0" applyFont="1" applyFill="1" applyBorder="1" applyAlignment="1">
      <alignment horizontal="center"/>
    </xf>
  </cellXfs>
  <cellStyles count="12">
    <cellStyle name="Comma" xfId="1" builtinId="3"/>
    <cellStyle name="Comma 2" xfId="2" xr:uid="{D5A216A8-679F-4600-A52E-BDDCC21F4A74}"/>
    <cellStyle name="Currency" xfId="3" builtinId="4"/>
    <cellStyle name="Currency 2" xfId="4" xr:uid="{398E0D40-582C-4B79-803B-8F807D567F8C}"/>
    <cellStyle name="Hyperlink" xfId="5" builtinId="8"/>
    <cellStyle name="Normal" xfId="0" builtinId="0"/>
    <cellStyle name="Normal 2" xfId="6" xr:uid="{FA18FCBF-33EF-418D-85D6-87B9CF233572}"/>
    <cellStyle name="Normal 3" xfId="7" xr:uid="{DC116847-C5BC-45C3-8D06-41AE502BC424}"/>
    <cellStyle name="Normal 3 2" xfId="8" xr:uid="{B401F610-0D4C-4542-8DEC-37A89FB70C22}"/>
    <cellStyle name="Normal 3 3" xfId="9" xr:uid="{ED623368-8541-42D6-84F1-E8CAFEAA94F7}"/>
    <cellStyle name="Percent" xfId="10" builtinId="5"/>
    <cellStyle name="Percent 2" xfId="11" xr:uid="{FD1AF8FB-5F0A-4682-9FCA-6A8E811805F3}"/>
  </cellStyles>
  <dxfs count="13">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ont>
        <b/>
        <i val="0"/>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BE5C3.C6A076F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hyperlink" Target="#Financials!A1"/></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2</xdr:col>
      <xdr:colOff>4819650</xdr:colOff>
      <xdr:row>5</xdr:row>
      <xdr:rowOff>101600</xdr:rowOff>
    </xdr:to>
    <xdr:pic>
      <xdr:nvPicPr>
        <xdr:cNvPr id="3" name="Picture 2">
          <a:extLst>
            <a:ext uri="{FF2B5EF4-FFF2-40B4-BE49-F238E27FC236}">
              <a16:creationId xmlns:a16="http://schemas.microsoft.com/office/drawing/2014/main" id="{A7BF7E9C-F5E0-CA5A-571E-1055F7470F08}"/>
            </a:ext>
          </a:extLst>
        </xdr:cNvPr>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165100"/>
          <a:ext cx="5340350" cy="101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50800</xdr:colOff>
      <xdr:row>4</xdr:row>
      <xdr:rowOff>50800</xdr:rowOff>
    </xdr:to>
    <xdr:pic>
      <xdr:nvPicPr>
        <xdr:cNvPr id="2162" name="r1:0:s32" descr="https://rol.osr.wa.gov.au/Calculators/adf/images/t.gif">
          <a:extLst>
            <a:ext uri="{FF2B5EF4-FFF2-40B4-BE49-F238E27FC236}">
              <a16:creationId xmlns:a16="http://schemas.microsoft.com/office/drawing/2014/main" id="{A1F0578E-CABB-8E4B-52F4-BA987477DF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81050"/>
          <a:ext cx="508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4</xdr:row>
      <xdr:rowOff>38100</xdr:rowOff>
    </xdr:from>
    <xdr:to>
      <xdr:col>0</xdr:col>
      <xdr:colOff>542806</xdr:colOff>
      <xdr:row>4</xdr:row>
      <xdr:rowOff>152400</xdr:rowOff>
    </xdr:to>
    <xdr:sp macro="" textlink="">
      <xdr:nvSpPr>
        <xdr:cNvPr id="3" name="TextBox 2">
          <a:extLst>
            <a:ext uri="{FF2B5EF4-FFF2-40B4-BE49-F238E27FC236}">
              <a16:creationId xmlns:a16="http://schemas.microsoft.com/office/drawing/2014/main" id="{307F026D-B14D-43CC-0CE7-8F5F9FA9289D}"/>
            </a:ext>
          </a:extLst>
        </xdr:cNvPr>
        <xdr:cNvSpPr txBox="1"/>
      </xdr:nvSpPr>
      <xdr:spPr>
        <a:xfrm>
          <a:off x="19050" y="819150"/>
          <a:ext cx="504825" cy="1143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AU"/>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4</xdr:row>
      <xdr:rowOff>0</xdr:rowOff>
    </xdr:from>
    <xdr:to>
      <xdr:col>0</xdr:col>
      <xdr:colOff>44450</xdr:colOff>
      <xdr:row>4</xdr:row>
      <xdr:rowOff>44450</xdr:rowOff>
    </xdr:to>
    <xdr:pic>
      <xdr:nvPicPr>
        <xdr:cNvPr id="6172" name="r1:0:s32" descr="https://rol.osr.wa.gov.au/Calculators/adf/images/t.gif">
          <a:extLst>
            <a:ext uri="{FF2B5EF4-FFF2-40B4-BE49-F238E27FC236}">
              <a16:creationId xmlns:a16="http://schemas.microsoft.com/office/drawing/2014/main" id="{F675EDEE-600D-5879-AF9A-EA7805AB0A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01700"/>
          <a:ext cx="5080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23813</xdr:colOff>
      <xdr:row>4</xdr:row>
      <xdr:rowOff>47624</xdr:rowOff>
    </xdr:from>
    <xdr:to>
      <xdr:col>0</xdr:col>
      <xdr:colOff>414502</xdr:colOff>
      <xdr:row>4</xdr:row>
      <xdr:rowOff>200024</xdr:rowOff>
    </xdr:to>
    <xdr:sp macro="" textlink="">
      <xdr:nvSpPr>
        <xdr:cNvPr id="3" name="TextBox 2">
          <a:extLst>
            <a:ext uri="{FF2B5EF4-FFF2-40B4-BE49-F238E27FC236}">
              <a16:creationId xmlns:a16="http://schemas.microsoft.com/office/drawing/2014/main" id="{0D8AB960-3A9A-C088-C47A-C1C512F49DC5}"/>
            </a:ext>
          </a:extLst>
        </xdr:cNvPr>
        <xdr:cNvSpPr txBox="1"/>
      </xdr:nvSpPr>
      <xdr:spPr>
        <a:xfrm>
          <a:off x="23813" y="821530"/>
          <a:ext cx="371475" cy="15240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AU"/>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76200</xdr:colOff>
      <xdr:row>1</xdr:row>
      <xdr:rowOff>19050</xdr:rowOff>
    </xdr:from>
    <xdr:to>
      <xdr:col>8</xdr:col>
      <xdr:colOff>104775</xdr:colOff>
      <xdr:row>4</xdr:row>
      <xdr:rowOff>22263</xdr:rowOff>
    </xdr:to>
    <xdr:sp macro="" textlink="">
      <xdr:nvSpPr>
        <xdr:cNvPr id="2" name="Flowchart: Process 1">
          <a:extLst>
            <a:ext uri="{FF2B5EF4-FFF2-40B4-BE49-F238E27FC236}">
              <a16:creationId xmlns:a16="http://schemas.microsoft.com/office/drawing/2014/main" id="{0CC68312-0A0F-3458-9593-4B067FA41440}"/>
            </a:ext>
          </a:extLst>
        </xdr:cNvPr>
        <xdr:cNvSpPr/>
      </xdr:nvSpPr>
      <xdr:spPr>
        <a:xfrm>
          <a:off x="3733800" y="180975"/>
          <a:ext cx="1247775"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Assessment Type</a:t>
          </a:r>
        </a:p>
      </xdr:txBody>
    </xdr:sp>
    <xdr:clientData/>
  </xdr:twoCellAnchor>
  <xdr:twoCellAnchor>
    <xdr:from>
      <xdr:col>4</xdr:col>
      <xdr:colOff>9525</xdr:colOff>
      <xdr:row>5</xdr:row>
      <xdr:rowOff>3175</xdr:rowOff>
    </xdr:from>
    <xdr:to>
      <xdr:col>6</xdr:col>
      <xdr:colOff>38100</xdr:colOff>
      <xdr:row>8</xdr:row>
      <xdr:rowOff>19091</xdr:rowOff>
    </xdr:to>
    <xdr:sp macro="" textlink="">
      <xdr:nvSpPr>
        <xdr:cNvPr id="5" name="Flowchart: Process 4">
          <a:extLst>
            <a:ext uri="{FF2B5EF4-FFF2-40B4-BE49-F238E27FC236}">
              <a16:creationId xmlns:a16="http://schemas.microsoft.com/office/drawing/2014/main" id="{2BF81EF5-7963-9451-D6C7-66C14956F177}"/>
            </a:ext>
          </a:extLst>
        </xdr:cNvPr>
        <xdr:cNvSpPr/>
      </xdr:nvSpPr>
      <xdr:spPr>
        <a:xfrm>
          <a:off x="2447925" y="819150"/>
          <a:ext cx="1247775"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Prequalification</a:t>
          </a:r>
        </a:p>
      </xdr:txBody>
    </xdr:sp>
    <xdr:clientData/>
  </xdr:twoCellAnchor>
  <xdr:twoCellAnchor>
    <xdr:from>
      <xdr:col>8</xdr:col>
      <xdr:colOff>180975</xdr:colOff>
      <xdr:row>5</xdr:row>
      <xdr:rowOff>19050</xdr:rowOff>
    </xdr:from>
    <xdr:to>
      <xdr:col>10</xdr:col>
      <xdr:colOff>209550</xdr:colOff>
      <xdr:row>8</xdr:row>
      <xdr:rowOff>22266</xdr:rowOff>
    </xdr:to>
    <xdr:sp macro="" textlink="">
      <xdr:nvSpPr>
        <xdr:cNvPr id="6" name="Flowchart: Process 5">
          <a:extLst>
            <a:ext uri="{FF2B5EF4-FFF2-40B4-BE49-F238E27FC236}">
              <a16:creationId xmlns:a16="http://schemas.microsoft.com/office/drawing/2014/main" id="{C00862A7-CA44-FE2C-44EB-7C61A1D1492D}"/>
            </a:ext>
          </a:extLst>
        </xdr:cNvPr>
        <xdr:cNvSpPr/>
      </xdr:nvSpPr>
      <xdr:spPr>
        <a:xfrm>
          <a:off x="5057775" y="828675"/>
          <a:ext cx="1247775"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baseline="0"/>
            <a:t>Tender</a:t>
          </a:r>
          <a:endParaRPr lang="en-AU" sz="1000"/>
        </a:p>
      </xdr:txBody>
    </xdr:sp>
    <xdr:clientData/>
  </xdr:twoCellAnchor>
  <xdr:twoCellAnchor>
    <xdr:from>
      <xdr:col>2</xdr:col>
      <xdr:colOff>247650</xdr:colOff>
      <xdr:row>9</xdr:row>
      <xdr:rowOff>3175</xdr:rowOff>
    </xdr:from>
    <xdr:to>
      <xdr:col>4</xdr:col>
      <xdr:colOff>276225</xdr:colOff>
      <xdr:row>12</xdr:row>
      <xdr:rowOff>19092</xdr:rowOff>
    </xdr:to>
    <xdr:sp macro="" textlink="">
      <xdr:nvSpPr>
        <xdr:cNvPr id="7" name="Flowchart: Process 6">
          <a:extLst>
            <a:ext uri="{FF2B5EF4-FFF2-40B4-BE49-F238E27FC236}">
              <a16:creationId xmlns:a16="http://schemas.microsoft.com/office/drawing/2014/main" id="{E167E6ED-A75C-3BE5-AA08-3987EE7BF2CE}"/>
            </a:ext>
          </a:extLst>
        </xdr:cNvPr>
        <xdr:cNvSpPr/>
      </xdr:nvSpPr>
      <xdr:spPr>
        <a:xfrm>
          <a:off x="1466850" y="1466850"/>
          <a:ext cx="1247775"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Assess</a:t>
          </a:r>
          <a:r>
            <a:rPr lang="en-AU" sz="1000" baseline="0"/>
            <a:t> all Financial information</a:t>
          </a:r>
          <a:endParaRPr lang="en-AU" sz="1000"/>
        </a:p>
      </xdr:txBody>
    </xdr:sp>
    <xdr:clientData/>
  </xdr:twoCellAnchor>
  <xdr:twoCellAnchor>
    <xdr:from>
      <xdr:col>10</xdr:col>
      <xdr:colOff>19050</xdr:colOff>
      <xdr:row>9</xdr:row>
      <xdr:rowOff>19049</xdr:rowOff>
    </xdr:from>
    <xdr:to>
      <xdr:col>12</xdr:col>
      <xdr:colOff>47625</xdr:colOff>
      <xdr:row>12</xdr:row>
      <xdr:rowOff>133349</xdr:rowOff>
    </xdr:to>
    <xdr:sp macro="" textlink="">
      <xdr:nvSpPr>
        <xdr:cNvPr id="8" name="Flowchart: Process 7">
          <a:extLst>
            <a:ext uri="{FF2B5EF4-FFF2-40B4-BE49-F238E27FC236}">
              <a16:creationId xmlns:a16="http://schemas.microsoft.com/office/drawing/2014/main" id="{706332FD-3148-7091-61C9-A8690D519516}"/>
            </a:ext>
          </a:extLst>
        </xdr:cNvPr>
        <xdr:cNvSpPr/>
      </xdr:nvSpPr>
      <xdr:spPr>
        <a:xfrm>
          <a:off x="6115050" y="1476374"/>
          <a:ext cx="1247775" cy="60007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baseline="0"/>
            <a:t>Assess all Financial and workload information </a:t>
          </a:r>
          <a:endParaRPr lang="en-AU" sz="1000"/>
        </a:p>
      </xdr:txBody>
    </xdr:sp>
    <xdr:clientData/>
  </xdr:twoCellAnchor>
  <xdr:twoCellAnchor>
    <xdr:from>
      <xdr:col>0</xdr:col>
      <xdr:colOff>533401</xdr:colOff>
      <xdr:row>14</xdr:row>
      <xdr:rowOff>60325</xdr:rowOff>
    </xdr:from>
    <xdr:to>
      <xdr:col>2</xdr:col>
      <xdr:colOff>228601</xdr:colOff>
      <xdr:row>17</xdr:row>
      <xdr:rowOff>76242</xdr:rowOff>
    </xdr:to>
    <xdr:sp macro="" textlink="">
      <xdr:nvSpPr>
        <xdr:cNvPr id="9" name="Flowchart: Process 8">
          <a:extLst>
            <a:ext uri="{FF2B5EF4-FFF2-40B4-BE49-F238E27FC236}">
              <a16:creationId xmlns:a16="http://schemas.microsoft.com/office/drawing/2014/main" id="{F5B6FBE7-1917-BE69-035A-400EEA9BA8F7}"/>
            </a:ext>
          </a:extLst>
        </xdr:cNvPr>
        <xdr:cNvSpPr/>
      </xdr:nvSpPr>
      <xdr:spPr>
        <a:xfrm>
          <a:off x="533401" y="2333625"/>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Working Capital Ratio</a:t>
          </a:r>
          <a:r>
            <a:rPr lang="en-AU" sz="1000" baseline="30000"/>
            <a:t>3</a:t>
          </a:r>
          <a:endParaRPr lang="en-AU" sz="1000"/>
        </a:p>
      </xdr:txBody>
    </xdr:sp>
    <xdr:clientData/>
  </xdr:twoCellAnchor>
  <xdr:twoCellAnchor>
    <xdr:from>
      <xdr:col>4</xdr:col>
      <xdr:colOff>304800</xdr:colOff>
      <xdr:row>14</xdr:row>
      <xdr:rowOff>60325</xdr:rowOff>
    </xdr:from>
    <xdr:to>
      <xdr:col>6</xdr:col>
      <xdr:colOff>0</xdr:colOff>
      <xdr:row>17</xdr:row>
      <xdr:rowOff>76242</xdr:rowOff>
    </xdr:to>
    <xdr:sp macro="" textlink="">
      <xdr:nvSpPr>
        <xdr:cNvPr id="10" name="Flowchart: Process 9">
          <a:extLst>
            <a:ext uri="{FF2B5EF4-FFF2-40B4-BE49-F238E27FC236}">
              <a16:creationId xmlns:a16="http://schemas.microsoft.com/office/drawing/2014/main" id="{648E4D99-108E-5D8F-4676-17EC625CA976}"/>
            </a:ext>
          </a:extLst>
        </xdr:cNvPr>
        <xdr:cNvSpPr/>
      </xdr:nvSpPr>
      <xdr:spPr>
        <a:xfrm>
          <a:off x="2743200" y="2333625"/>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Net Assets Ratio</a:t>
          </a:r>
          <a:r>
            <a:rPr lang="en-AU" sz="1000" baseline="30000"/>
            <a:t>4</a:t>
          </a:r>
        </a:p>
      </xdr:txBody>
    </xdr:sp>
    <xdr:clientData/>
  </xdr:twoCellAnchor>
  <xdr:twoCellAnchor>
    <xdr:from>
      <xdr:col>8</xdr:col>
      <xdr:colOff>0</xdr:colOff>
      <xdr:row>15</xdr:row>
      <xdr:rowOff>3175</xdr:rowOff>
    </xdr:from>
    <xdr:to>
      <xdr:col>9</xdr:col>
      <xdr:colOff>304800</xdr:colOff>
      <xdr:row>18</xdr:row>
      <xdr:rowOff>19092</xdr:rowOff>
    </xdr:to>
    <xdr:sp macro="" textlink="">
      <xdr:nvSpPr>
        <xdr:cNvPr id="11" name="Flowchart: Process 10">
          <a:extLst>
            <a:ext uri="{FF2B5EF4-FFF2-40B4-BE49-F238E27FC236}">
              <a16:creationId xmlns:a16="http://schemas.microsoft.com/office/drawing/2014/main" id="{13287A69-3995-188C-55E6-FD2E4234DFCC}"/>
            </a:ext>
          </a:extLst>
        </xdr:cNvPr>
        <xdr:cNvSpPr/>
      </xdr:nvSpPr>
      <xdr:spPr>
        <a:xfrm>
          <a:off x="4876800" y="2438400"/>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Working Capital Ratio</a:t>
          </a:r>
          <a:r>
            <a:rPr lang="en-AU" sz="1000" baseline="30000"/>
            <a:t>3</a:t>
          </a:r>
        </a:p>
      </xdr:txBody>
    </xdr:sp>
    <xdr:clientData/>
  </xdr:twoCellAnchor>
  <xdr:twoCellAnchor>
    <xdr:from>
      <xdr:col>10</xdr:col>
      <xdr:colOff>180975</xdr:colOff>
      <xdr:row>15</xdr:row>
      <xdr:rowOff>19050</xdr:rowOff>
    </xdr:from>
    <xdr:to>
      <xdr:col>11</xdr:col>
      <xdr:colOff>485775</xdr:colOff>
      <xdr:row>18</xdr:row>
      <xdr:rowOff>22266</xdr:rowOff>
    </xdr:to>
    <xdr:sp macro="" textlink="">
      <xdr:nvSpPr>
        <xdr:cNvPr id="12" name="Flowchart: Process 11">
          <a:extLst>
            <a:ext uri="{FF2B5EF4-FFF2-40B4-BE49-F238E27FC236}">
              <a16:creationId xmlns:a16="http://schemas.microsoft.com/office/drawing/2014/main" id="{C9B7ED45-E6ED-1CF2-4DEC-2A90B18DE7CD}"/>
            </a:ext>
          </a:extLst>
        </xdr:cNvPr>
        <xdr:cNvSpPr/>
      </xdr:nvSpPr>
      <xdr:spPr>
        <a:xfrm>
          <a:off x="6276975" y="2447925"/>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Net Assets Ratio</a:t>
          </a:r>
          <a:r>
            <a:rPr lang="en-AU" sz="1100" baseline="30000">
              <a:solidFill>
                <a:schemeClr val="dk1"/>
              </a:solidFill>
              <a:latin typeface="+mn-lt"/>
              <a:ea typeface="+mn-ea"/>
              <a:cs typeface="+mn-cs"/>
            </a:rPr>
            <a:t>4</a:t>
          </a:r>
          <a:endParaRPr lang="en-AU" sz="1000"/>
        </a:p>
      </xdr:txBody>
    </xdr:sp>
    <xdr:clientData/>
  </xdr:twoCellAnchor>
  <xdr:twoCellAnchor>
    <xdr:from>
      <xdr:col>12</xdr:col>
      <xdr:colOff>190500</xdr:colOff>
      <xdr:row>15</xdr:row>
      <xdr:rowOff>3175</xdr:rowOff>
    </xdr:from>
    <xdr:to>
      <xdr:col>13</xdr:col>
      <xdr:colOff>495300</xdr:colOff>
      <xdr:row>18</xdr:row>
      <xdr:rowOff>19092</xdr:rowOff>
    </xdr:to>
    <xdr:sp macro="" textlink="">
      <xdr:nvSpPr>
        <xdr:cNvPr id="13" name="Flowchart: Process 12">
          <a:extLst>
            <a:ext uri="{FF2B5EF4-FFF2-40B4-BE49-F238E27FC236}">
              <a16:creationId xmlns:a16="http://schemas.microsoft.com/office/drawing/2014/main" id="{ABB8A554-3BA0-27C4-518E-7FC2821F957C}"/>
            </a:ext>
          </a:extLst>
        </xdr:cNvPr>
        <xdr:cNvSpPr/>
      </xdr:nvSpPr>
      <xdr:spPr>
        <a:xfrm>
          <a:off x="7505700" y="2438400"/>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MACV</a:t>
          </a:r>
          <a:r>
            <a:rPr lang="en-AU" sz="1000" baseline="30000"/>
            <a:t>6</a:t>
          </a:r>
        </a:p>
      </xdr:txBody>
    </xdr:sp>
    <xdr:clientData/>
  </xdr:twoCellAnchor>
  <xdr:twoCellAnchor>
    <xdr:from>
      <xdr:col>1</xdr:col>
      <xdr:colOff>590550</xdr:colOff>
      <xdr:row>20</xdr:row>
      <xdr:rowOff>95250</xdr:rowOff>
    </xdr:from>
    <xdr:to>
      <xdr:col>3</xdr:col>
      <xdr:colOff>66675</xdr:colOff>
      <xdr:row>22</xdr:row>
      <xdr:rowOff>117533</xdr:rowOff>
    </xdr:to>
    <xdr:sp macro="" textlink="">
      <xdr:nvSpPr>
        <xdr:cNvPr id="14" name="Flowchart: Process 13">
          <a:extLst>
            <a:ext uri="{FF2B5EF4-FFF2-40B4-BE49-F238E27FC236}">
              <a16:creationId xmlns:a16="http://schemas.microsoft.com/office/drawing/2014/main" id="{89CA790C-FE9E-D1D1-4316-B72B313EB27C}"/>
            </a:ext>
          </a:extLst>
        </xdr:cNvPr>
        <xdr:cNvSpPr/>
      </xdr:nvSpPr>
      <xdr:spPr>
        <a:xfrm>
          <a:off x="1200150" y="3333750"/>
          <a:ext cx="695325" cy="3524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Pass</a:t>
          </a:r>
        </a:p>
      </xdr:txBody>
    </xdr:sp>
    <xdr:clientData/>
  </xdr:twoCellAnchor>
  <xdr:twoCellAnchor>
    <xdr:from>
      <xdr:col>3</xdr:col>
      <xdr:colOff>523875</xdr:colOff>
      <xdr:row>20</xdr:row>
      <xdr:rowOff>79375</xdr:rowOff>
    </xdr:from>
    <xdr:to>
      <xdr:col>5</xdr:col>
      <xdr:colOff>0</xdr:colOff>
      <xdr:row>22</xdr:row>
      <xdr:rowOff>114359</xdr:rowOff>
    </xdr:to>
    <xdr:sp macro="" textlink="">
      <xdr:nvSpPr>
        <xdr:cNvPr id="16" name="Flowchart: Process 15">
          <a:extLst>
            <a:ext uri="{FF2B5EF4-FFF2-40B4-BE49-F238E27FC236}">
              <a16:creationId xmlns:a16="http://schemas.microsoft.com/office/drawing/2014/main" id="{416C6992-D572-8954-992E-E1B6E771B92E}"/>
            </a:ext>
          </a:extLst>
        </xdr:cNvPr>
        <xdr:cNvSpPr/>
      </xdr:nvSpPr>
      <xdr:spPr>
        <a:xfrm>
          <a:off x="2352675" y="3324225"/>
          <a:ext cx="695325" cy="3524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Fail</a:t>
          </a:r>
        </a:p>
      </xdr:txBody>
    </xdr:sp>
    <xdr:clientData/>
  </xdr:twoCellAnchor>
  <xdr:twoCellAnchor>
    <xdr:from>
      <xdr:col>8</xdr:col>
      <xdr:colOff>400050</xdr:colOff>
      <xdr:row>21</xdr:row>
      <xdr:rowOff>79375</xdr:rowOff>
    </xdr:from>
    <xdr:to>
      <xdr:col>9</xdr:col>
      <xdr:colOff>485775</xdr:colOff>
      <xdr:row>23</xdr:row>
      <xdr:rowOff>114359</xdr:rowOff>
    </xdr:to>
    <xdr:sp macro="" textlink="">
      <xdr:nvSpPr>
        <xdr:cNvPr id="19" name="Flowchart: Process 18">
          <a:extLst>
            <a:ext uri="{FF2B5EF4-FFF2-40B4-BE49-F238E27FC236}">
              <a16:creationId xmlns:a16="http://schemas.microsoft.com/office/drawing/2014/main" id="{0204D71C-FB54-F4B9-FBC2-7D8618FDFFAA}"/>
            </a:ext>
          </a:extLst>
        </xdr:cNvPr>
        <xdr:cNvSpPr/>
      </xdr:nvSpPr>
      <xdr:spPr>
        <a:xfrm>
          <a:off x="5276850" y="3486150"/>
          <a:ext cx="695325" cy="3524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Fail</a:t>
          </a:r>
        </a:p>
      </xdr:txBody>
    </xdr:sp>
    <xdr:clientData/>
  </xdr:twoCellAnchor>
  <xdr:twoCellAnchor>
    <xdr:from>
      <xdr:col>5</xdr:col>
      <xdr:colOff>390525</xdr:colOff>
      <xdr:row>23</xdr:row>
      <xdr:rowOff>114300</xdr:rowOff>
    </xdr:from>
    <xdr:to>
      <xdr:col>7</xdr:col>
      <xdr:colOff>419100</xdr:colOff>
      <xdr:row>26</xdr:row>
      <xdr:rowOff>117516</xdr:rowOff>
    </xdr:to>
    <xdr:sp macro="" textlink="">
      <xdr:nvSpPr>
        <xdr:cNvPr id="23" name="Flowchart: Process 22">
          <a:extLst>
            <a:ext uri="{FF2B5EF4-FFF2-40B4-BE49-F238E27FC236}">
              <a16:creationId xmlns:a16="http://schemas.microsoft.com/office/drawing/2014/main" id="{F78C431A-B390-526B-3EAA-ACA4366E2499}"/>
            </a:ext>
          </a:extLst>
        </xdr:cNvPr>
        <xdr:cNvSpPr/>
      </xdr:nvSpPr>
      <xdr:spPr>
        <a:xfrm>
          <a:off x="3438525" y="3838575"/>
          <a:ext cx="1247775"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Guarantor required</a:t>
          </a:r>
        </a:p>
      </xdr:txBody>
    </xdr:sp>
    <xdr:clientData/>
  </xdr:twoCellAnchor>
  <xdr:twoCellAnchor>
    <xdr:from>
      <xdr:col>4</xdr:col>
      <xdr:colOff>200025</xdr:colOff>
      <xdr:row>28</xdr:row>
      <xdr:rowOff>41275</xdr:rowOff>
    </xdr:from>
    <xdr:to>
      <xdr:col>5</xdr:col>
      <xdr:colOff>504825</xdr:colOff>
      <xdr:row>31</xdr:row>
      <xdr:rowOff>57192</xdr:rowOff>
    </xdr:to>
    <xdr:sp macro="" textlink="">
      <xdr:nvSpPr>
        <xdr:cNvPr id="24" name="Flowchart: Process 23">
          <a:extLst>
            <a:ext uri="{FF2B5EF4-FFF2-40B4-BE49-F238E27FC236}">
              <a16:creationId xmlns:a16="http://schemas.microsoft.com/office/drawing/2014/main" id="{67D113AA-9BCC-D3D2-F366-12A315C8EC1B}"/>
            </a:ext>
          </a:extLst>
        </xdr:cNvPr>
        <xdr:cNvSpPr/>
      </xdr:nvSpPr>
      <xdr:spPr>
        <a:xfrm>
          <a:off x="2638425" y="4581525"/>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Corporate Guarantor</a:t>
          </a:r>
        </a:p>
      </xdr:txBody>
    </xdr:sp>
    <xdr:clientData/>
  </xdr:twoCellAnchor>
  <xdr:twoCellAnchor>
    <xdr:from>
      <xdr:col>7</xdr:col>
      <xdr:colOff>381000</xdr:colOff>
      <xdr:row>28</xdr:row>
      <xdr:rowOff>57150</xdr:rowOff>
    </xdr:from>
    <xdr:to>
      <xdr:col>9</xdr:col>
      <xdr:colOff>76200</xdr:colOff>
      <xdr:row>31</xdr:row>
      <xdr:rowOff>60366</xdr:rowOff>
    </xdr:to>
    <xdr:sp macro="" textlink="">
      <xdr:nvSpPr>
        <xdr:cNvPr id="25" name="Flowchart: Process 24">
          <a:extLst>
            <a:ext uri="{FF2B5EF4-FFF2-40B4-BE49-F238E27FC236}">
              <a16:creationId xmlns:a16="http://schemas.microsoft.com/office/drawing/2014/main" id="{C0BB5274-8BF8-166C-6A29-EB0CBD98096A}"/>
            </a:ext>
          </a:extLst>
        </xdr:cNvPr>
        <xdr:cNvSpPr/>
      </xdr:nvSpPr>
      <xdr:spPr>
        <a:xfrm>
          <a:off x="4648200" y="4591050"/>
          <a:ext cx="9144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Director/s Guarantee</a:t>
          </a:r>
        </a:p>
      </xdr:txBody>
    </xdr:sp>
    <xdr:clientData/>
  </xdr:twoCellAnchor>
  <xdr:twoCellAnchor>
    <xdr:from>
      <xdr:col>4</xdr:col>
      <xdr:colOff>200025</xdr:colOff>
      <xdr:row>33</xdr:row>
      <xdr:rowOff>133350</xdr:rowOff>
    </xdr:from>
    <xdr:to>
      <xdr:col>5</xdr:col>
      <xdr:colOff>504825</xdr:colOff>
      <xdr:row>36</xdr:row>
      <xdr:rowOff>114300</xdr:rowOff>
    </xdr:to>
    <xdr:sp macro="" textlink="">
      <xdr:nvSpPr>
        <xdr:cNvPr id="26" name="Flowchart: Process 25">
          <a:extLst>
            <a:ext uri="{FF2B5EF4-FFF2-40B4-BE49-F238E27FC236}">
              <a16:creationId xmlns:a16="http://schemas.microsoft.com/office/drawing/2014/main" id="{31B0AF7A-0AEE-B6A4-497E-280CF6511B62}"/>
            </a:ext>
          </a:extLst>
        </xdr:cNvPr>
        <xdr:cNvSpPr/>
      </xdr:nvSpPr>
      <xdr:spPr>
        <a:xfrm>
          <a:off x="2638425" y="5476875"/>
          <a:ext cx="914400" cy="4667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Net Assets Ratio</a:t>
          </a:r>
          <a:r>
            <a:rPr lang="en-AU" sz="1000" baseline="30000"/>
            <a:t>9</a:t>
          </a:r>
        </a:p>
      </xdr:txBody>
    </xdr:sp>
    <xdr:clientData/>
  </xdr:twoCellAnchor>
  <xdr:twoCellAnchor>
    <xdr:from>
      <xdr:col>7</xdr:col>
      <xdr:colOff>323850</xdr:colOff>
      <xdr:row>33</xdr:row>
      <xdr:rowOff>114300</xdr:rowOff>
    </xdr:from>
    <xdr:to>
      <xdr:col>9</xdr:col>
      <xdr:colOff>133350</xdr:colOff>
      <xdr:row>36</xdr:row>
      <xdr:rowOff>117516</xdr:rowOff>
    </xdr:to>
    <xdr:sp macro="" textlink="">
      <xdr:nvSpPr>
        <xdr:cNvPr id="27" name="Flowchart: Process 26">
          <a:extLst>
            <a:ext uri="{FF2B5EF4-FFF2-40B4-BE49-F238E27FC236}">
              <a16:creationId xmlns:a16="http://schemas.microsoft.com/office/drawing/2014/main" id="{33925BE3-CD79-3959-E4DC-88A0FE3D57B1}"/>
            </a:ext>
          </a:extLst>
        </xdr:cNvPr>
        <xdr:cNvSpPr/>
      </xdr:nvSpPr>
      <xdr:spPr>
        <a:xfrm>
          <a:off x="4591050" y="5457825"/>
          <a:ext cx="1028700" cy="495300"/>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Unencumbered Property Ratio</a:t>
          </a:r>
        </a:p>
      </xdr:txBody>
    </xdr:sp>
    <xdr:clientData/>
  </xdr:twoCellAnchor>
  <xdr:twoCellAnchor>
    <xdr:from>
      <xdr:col>5</xdr:col>
      <xdr:colOff>228600</xdr:colOff>
      <xdr:row>38</xdr:row>
      <xdr:rowOff>136525</xdr:rowOff>
    </xdr:from>
    <xdr:to>
      <xdr:col>6</xdr:col>
      <xdr:colOff>314325</xdr:colOff>
      <xdr:row>41</xdr:row>
      <xdr:rowOff>3175</xdr:rowOff>
    </xdr:to>
    <xdr:sp macro="" textlink="">
      <xdr:nvSpPr>
        <xdr:cNvPr id="28" name="Flowchart: Process 27">
          <a:extLst>
            <a:ext uri="{FF2B5EF4-FFF2-40B4-BE49-F238E27FC236}">
              <a16:creationId xmlns:a16="http://schemas.microsoft.com/office/drawing/2014/main" id="{39B46243-4FBB-F056-9402-B3833E355743}"/>
            </a:ext>
          </a:extLst>
        </xdr:cNvPr>
        <xdr:cNvSpPr/>
      </xdr:nvSpPr>
      <xdr:spPr>
        <a:xfrm>
          <a:off x="3276600" y="6296025"/>
          <a:ext cx="695325" cy="3524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Pass</a:t>
          </a:r>
        </a:p>
      </xdr:txBody>
    </xdr:sp>
    <xdr:clientData/>
  </xdr:twoCellAnchor>
  <xdr:twoCellAnchor>
    <xdr:from>
      <xdr:col>6</xdr:col>
      <xdr:colOff>209550</xdr:colOff>
      <xdr:row>43</xdr:row>
      <xdr:rowOff>41275</xdr:rowOff>
    </xdr:from>
    <xdr:to>
      <xdr:col>7</xdr:col>
      <xdr:colOff>466725</xdr:colOff>
      <xdr:row>45</xdr:row>
      <xdr:rowOff>114353</xdr:rowOff>
    </xdr:to>
    <xdr:sp macro="" textlink="">
      <xdr:nvSpPr>
        <xdr:cNvPr id="30" name="Flowchart: Process 29">
          <a:extLst>
            <a:ext uri="{FF2B5EF4-FFF2-40B4-BE49-F238E27FC236}">
              <a16:creationId xmlns:a16="http://schemas.microsoft.com/office/drawing/2014/main" id="{9486B0B4-DD36-DE35-1E3B-454539308E92}"/>
            </a:ext>
          </a:extLst>
        </xdr:cNvPr>
        <xdr:cNvSpPr/>
      </xdr:nvSpPr>
      <xdr:spPr>
        <a:xfrm>
          <a:off x="3867150" y="7010400"/>
          <a:ext cx="866775" cy="3905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Medium</a:t>
          </a:r>
          <a:r>
            <a:rPr lang="en-AU" sz="1000" baseline="0"/>
            <a:t> Risk</a:t>
          </a:r>
          <a:endParaRPr lang="en-AU" sz="1000"/>
        </a:p>
      </xdr:txBody>
    </xdr:sp>
    <xdr:clientData/>
  </xdr:twoCellAnchor>
  <xdr:twoCellAnchor>
    <xdr:from>
      <xdr:col>9</xdr:col>
      <xdr:colOff>381000</xdr:colOff>
      <xdr:row>43</xdr:row>
      <xdr:rowOff>57150</xdr:rowOff>
    </xdr:from>
    <xdr:to>
      <xdr:col>11</xdr:col>
      <xdr:colOff>28575</xdr:colOff>
      <xdr:row>45</xdr:row>
      <xdr:rowOff>117527</xdr:rowOff>
    </xdr:to>
    <xdr:sp macro="" textlink="">
      <xdr:nvSpPr>
        <xdr:cNvPr id="31" name="Flowchart: Process 30">
          <a:extLst>
            <a:ext uri="{FF2B5EF4-FFF2-40B4-BE49-F238E27FC236}">
              <a16:creationId xmlns:a16="http://schemas.microsoft.com/office/drawing/2014/main" id="{B187C773-E836-D4DD-D857-EB34470105B4}"/>
            </a:ext>
          </a:extLst>
        </xdr:cNvPr>
        <xdr:cNvSpPr/>
      </xdr:nvSpPr>
      <xdr:spPr>
        <a:xfrm>
          <a:off x="5867400" y="7019925"/>
          <a:ext cx="866775" cy="3905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baseline="0"/>
            <a:t>High Risk</a:t>
          </a:r>
          <a:endParaRPr lang="en-AU" sz="1000"/>
        </a:p>
      </xdr:txBody>
    </xdr:sp>
    <xdr:clientData/>
  </xdr:twoCellAnchor>
  <xdr:twoCellAnchor>
    <xdr:from>
      <xdr:col>3</xdr:col>
      <xdr:colOff>171450</xdr:colOff>
      <xdr:row>43</xdr:row>
      <xdr:rowOff>57150</xdr:rowOff>
    </xdr:from>
    <xdr:to>
      <xdr:col>4</xdr:col>
      <xdr:colOff>428625</xdr:colOff>
      <xdr:row>45</xdr:row>
      <xdr:rowOff>117527</xdr:rowOff>
    </xdr:to>
    <xdr:sp macro="" textlink="">
      <xdr:nvSpPr>
        <xdr:cNvPr id="32" name="Flowchart: Process 31">
          <a:extLst>
            <a:ext uri="{FF2B5EF4-FFF2-40B4-BE49-F238E27FC236}">
              <a16:creationId xmlns:a16="http://schemas.microsoft.com/office/drawing/2014/main" id="{3A801E58-C37D-7DC0-B774-4AB59BC54A22}"/>
            </a:ext>
          </a:extLst>
        </xdr:cNvPr>
        <xdr:cNvSpPr/>
      </xdr:nvSpPr>
      <xdr:spPr>
        <a:xfrm>
          <a:off x="2000250" y="7019925"/>
          <a:ext cx="866775" cy="3905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Low</a:t>
          </a:r>
          <a:r>
            <a:rPr lang="en-AU" sz="1000" baseline="0"/>
            <a:t> Risk</a:t>
          </a:r>
          <a:endParaRPr lang="en-AU" sz="1000"/>
        </a:p>
      </xdr:txBody>
    </xdr:sp>
    <xdr:clientData/>
  </xdr:twoCellAnchor>
  <xdr:twoCellAnchor>
    <xdr:from>
      <xdr:col>8</xdr:col>
      <xdr:colOff>104775</xdr:colOff>
      <xdr:row>2</xdr:row>
      <xdr:rowOff>98425</xdr:rowOff>
    </xdr:from>
    <xdr:to>
      <xdr:col>9</xdr:col>
      <xdr:colOff>195263</xdr:colOff>
      <xdr:row>5</xdr:row>
      <xdr:rowOff>19093</xdr:rowOff>
    </xdr:to>
    <xdr:cxnSp macro="">
      <xdr:nvCxnSpPr>
        <xdr:cNvPr id="35" name="Elbow Connector 34">
          <a:extLst>
            <a:ext uri="{FF2B5EF4-FFF2-40B4-BE49-F238E27FC236}">
              <a16:creationId xmlns:a16="http://schemas.microsoft.com/office/drawing/2014/main" id="{03F5C714-7DC8-8FB7-D3D7-5024BC4C9168}"/>
            </a:ext>
          </a:extLst>
        </xdr:cNvPr>
        <xdr:cNvCxnSpPr>
          <a:stCxn id="2" idx="3"/>
          <a:endCxn id="6" idx="0"/>
        </xdr:cNvCxnSpPr>
      </xdr:nvCxnSpPr>
      <xdr:spPr>
        <a:xfrm>
          <a:off x="4981575" y="428625"/>
          <a:ext cx="700088" cy="400050"/>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23814</xdr:colOff>
      <xdr:row>2</xdr:row>
      <xdr:rowOff>98424</xdr:rowOff>
    </xdr:from>
    <xdr:to>
      <xdr:col>6</xdr:col>
      <xdr:colOff>76201</xdr:colOff>
      <xdr:row>5</xdr:row>
      <xdr:rowOff>3174</xdr:rowOff>
    </xdr:to>
    <xdr:cxnSp macro="">
      <xdr:nvCxnSpPr>
        <xdr:cNvPr id="37" name="Elbow Connector 34">
          <a:extLst>
            <a:ext uri="{FF2B5EF4-FFF2-40B4-BE49-F238E27FC236}">
              <a16:creationId xmlns:a16="http://schemas.microsoft.com/office/drawing/2014/main" id="{DC9D4E56-990C-8715-9274-E545AB618FCF}"/>
            </a:ext>
          </a:extLst>
        </xdr:cNvPr>
        <xdr:cNvCxnSpPr>
          <a:stCxn id="2" idx="1"/>
          <a:endCxn id="5" idx="0"/>
        </xdr:cNvCxnSpPr>
      </xdr:nvCxnSpPr>
      <xdr:spPr>
        <a:xfrm rot="10800000" flipV="1">
          <a:off x="3071814" y="428624"/>
          <a:ext cx="661987" cy="390525"/>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276225</xdr:colOff>
      <xdr:row>8</xdr:row>
      <xdr:rowOff>19050</xdr:rowOff>
    </xdr:from>
    <xdr:to>
      <xdr:col>5</xdr:col>
      <xdr:colOff>23813</xdr:colOff>
      <xdr:row>10</xdr:row>
      <xdr:rowOff>95250</xdr:rowOff>
    </xdr:to>
    <xdr:cxnSp macro="">
      <xdr:nvCxnSpPr>
        <xdr:cNvPr id="40" name="Elbow Connector 34">
          <a:extLst>
            <a:ext uri="{FF2B5EF4-FFF2-40B4-BE49-F238E27FC236}">
              <a16:creationId xmlns:a16="http://schemas.microsoft.com/office/drawing/2014/main" id="{478EE591-59E5-48B0-80A9-8D3F9FA47E07}"/>
            </a:ext>
          </a:extLst>
        </xdr:cNvPr>
        <xdr:cNvCxnSpPr>
          <a:stCxn id="5" idx="2"/>
          <a:endCxn id="7" idx="3"/>
        </xdr:cNvCxnSpPr>
      </xdr:nvCxnSpPr>
      <xdr:spPr>
        <a:xfrm rot="5400000">
          <a:off x="2693194" y="1335881"/>
          <a:ext cx="400050" cy="357188"/>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195263</xdr:colOff>
      <xdr:row>8</xdr:row>
      <xdr:rowOff>22224</xdr:rowOff>
    </xdr:from>
    <xdr:to>
      <xdr:col>10</xdr:col>
      <xdr:colOff>19050</xdr:colOff>
      <xdr:row>10</xdr:row>
      <xdr:rowOff>157276</xdr:rowOff>
    </xdr:to>
    <xdr:cxnSp macro="">
      <xdr:nvCxnSpPr>
        <xdr:cNvPr id="43" name="Elbow Connector 34">
          <a:extLst>
            <a:ext uri="{FF2B5EF4-FFF2-40B4-BE49-F238E27FC236}">
              <a16:creationId xmlns:a16="http://schemas.microsoft.com/office/drawing/2014/main" id="{6232666C-1EC6-4104-6C7D-B1F90F163F4F}"/>
            </a:ext>
          </a:extLst>
        </xdr:cNvPr>
        <xdr:cNvCxnSpPr>
          <a:stCxn id="6" idx="2"/>
          <a:endCxn id="8" idx="1"/>
        </xdr:cNvCxnSpPr>
      </xdr:nvCxnSpPr>
      <xdr:spPr>
        <a:xfrm rot="16200000" flipH="1">
          <a:off x="5672138" y="1333499"/>
          <a:ext cx="452437" cy="43338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328614</xdr:colOff>
      <xdr:row>15</xdr:row>
      <xdr:rowOff>152399</xdr:rowOff>
    </xdr:from>
    <xdr:to>
      <xdr:col>3</xdr:col>
      <xdr:colOff>276226</xdr:colOff>
      <xdr:row>20</xdr:row>
      <xdr:rowOff>95249</xdr:rowOff>
    </xdr:to>
    <xdr:cxnSp macro="">
      <xdr:nvCxnSpPr>
        <xdr:cNvPr id="86" name="Elbow Connector 34">
          <a:extLst>
            <a:ext uri="{FF2B5EF4-FFF2-40B4-BE49-F238E27FC236}">
              <a16:creationId xmlns:a16="http://schemas.microsoft.com/office/drawing/2014/main" id="{887A6DE4-4969-3EC7-5EDD-548EB3FF3CD4}"/>
            </a:ext>
          </a:extLst>
        </xdr:cNvPr>
        <xdr:cNvCxnSpPr>
          <a:endCxn id="14" idx="0"/>
        </xdr:cNvCxnSpPr>
      </xdr:nvCxnSpPr>
      <xdr:spPr>
        <a:xfrm rot="5400000">
          <a:off x="1450182" y="2678906"/>
          <a:ext cx="752475" cy="557212"/>
        </a:xfrm>
        <a:prstGeom prst="bentConnector3">
          <a:avLst>
            <a:gd name="adj1" fmla="val 48734"/>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285750</xdr:colOff>
      <xdr:row>15</xdr:row>
      <xdr:rowOff>152400</xdr:rowOff>
    </xdr:from>
    <xdr:to>
      <xdr:col>4</xdr:col>
      <xdr:colOff>261938</xdr:colOff>
      <xdr:row>20</xdr:row>
      <xdr:rowOff>79403</xdr:rowOff>
    </xdr:to>
    <xdr:cxnSp macro="">
      <xdr:nvCxnSpPr>
        <xdr:cNvPr id="91" name="Elbow Connector 34">
          <a:extLst>
            <a:ext uri="{FF2B5EF4-FFF2-40B4-BE49-F238E27FC236}">
              <a16:creationId xmlns:a16="http://schemas.microsoft.com/office/drawing/2014/main" id="{FBB821BC-D5EF-E487-E5A8-5C5031987BE1}"/>
            </a:ext>
          </a:extLst>
        </xdr:cNvPr>
        <xdr:cNvCxnSpPr>
          <a:endCxn id="16" idx="0"/>
        </xdr:cNvCxnSpPr>
      </xdr:nvCxnSpPr>
      <xdr:spPr>
        <a:xfrm rot="16200000" flipH="1">
          <a:off x="2035969" y="2659856"/>
          <a:ext cx="742950" cy="58578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328613</xdr:colOff>
      <xdr:row>22</xdr:row>
      <xdr:rowOff>117474</xdr:rowOff>
    </xdr:from>
    <xdr:to>
      <xdr:col>3</xdr:col>
      <xdr:colOff>171450</xdr:colOff>
      <xdr:row>44</xdr:row>
      <xdr:rowOff>84137</xdr:rowOff>
    </xdr:to>
    <xdr:cxnSp macro="">
      <xdr:nvCxnSpPr>
        <xdr:cNvPr id="95" name="Elbow Connector 34">
          <a:extLst>
            <a:ext uri="{FF2B5EF4-FFF2-40B4-BE49-F238E27FC236}">
              <a16:creationId xmlns:a16="http://schemas.microsoft.com/office/drawing/2014/main" id="{4389278F-F305-64C5-704D-84C64C783BDB}"/>
            </a:ext>
          </a:extLst>
        </xdr:cNvPr>
        <xdr:cNvCxnSpPr>
          <a:stCxn id="14" idx="2"/>
          <a:endCxn id="32" idx="1"/>
        </xdr:cNvCxnSpPr>
      </xdr:nvCxnSpPr>
      <xdr:spPr>
        <a:xfrm rot="16200000" flipH="1">
          <a:off x="9525" y="5224462"/>
          <a:ext cx="3529013" cy="45243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261938</xdr:colOff>
      <xdr:row>22</xdr:row>
      <xdr:rowOff>114299</xdr:rowOff>
    </xdr:from>
    <xdr:to>
      <xdr:col>5</xdr:col>
      <xdr:colOff>390525</xdr:colOff>
      <xdr:row>25</xdr:row>
      <xdr:rowOff>38099</xdr:rowOff>
    </xdr:to>
    <xdr:cxnSp macro="">
      <xdr:nvCxnSpPr>
        <xdr:cNvPr id="98" name="Elbow Connector 34">
          <a:extLst>
            <a:ext uri="{FF2B5EF4-FFF2-40B4-BE49-F238E27FC236}">
              <a16:creationId xmlns:a16="http://schemas.microsoft.com/office/drawing/2014/main" id="{DE9EFBF3-0F05-1BCF-1B5E-A019A01117A5}"/>
            </a:ext>
          </a:extLst>
        </xdr:cNvPr>
        <xdr:cNvCxnSpPr>
          <a:stCxn id="16" idx="2"/>
          <a:endCxn id="23" idx="1"/>
        </xdr:cNvCxnSpPr>
      </xdr:nvCxnSpPr>
      <xdr:spPr>
        <a:xfrm rot="16200000" flipH="1">
          <a:off x="2864644" y="3512343"/>
          <a:ext cx="409575" cy="73818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457201</xdr:colOff>
      <xdr:row>12</xdr:row>
      <xdr:rowOff>133348</xdr:rowOff>
    </xdr:from>
    <xdr:to>
      <xdr:col>11</xdr:col>
      <xdr:colOff>33339</xdr:colOff>
      <xdr:row>15</xdr:row>
      <xdr:rowOff>3231</xdr:rowOff>
    </xdr:to>
    <xdr:cxnSp macro="">
      <xdr:nvCxnSpPr>
        <xdr:cNvPr id="101" name="Elbow Connector 34">
          <a:extLst>
            <a:ext uri="{FF2B5EF4-FFF2-40B4-BE49-F238E27FC236}">
              <a16:creationId xmlns:a16="http://schemas.microsoft.com/office/drawing/2014/main" id="{07DC4403-DF60-7ACF-C192-3CBDB700BAB1}"/>
            </a:ext>
          </a:extLst>
        </xdr:cNvPr>
        <xdr:cNvCxnSpPr>
          <a:stCxn id="8" idx="2"/>
          <a:endCxn id="11" idx="0"/>
        </xdr:cNvCxnSpPr>
      </xdr:nvCxnSpPr>
      <xdr:spPr>
        <a:xfrm rot="5400000">
          <a:off x="5855494" y="1554955"/>
          <a:ext cx="361951" cy="140493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33339</xdr:colOff>
      <xdr:row>12</xdr:row>
      <xdr:rowOff>133348</xdr:rowOff>
    </xdr:from>
    <xdr:to>
      <xdr:col>13</xdr:col>
      <xdr:colOff>38101</xdr:colOff>
      <xdr:row>15</xdr:row>
      <xdr:rowOff>3231</xdr:rowOff>
    </xdr:to>
    <xdr:cxnSp macro="">
      <xdr:nvCxnSpPr>
        <xdr:cNvPr id="104" name="Elbow Connector 34">
          <a:extLst>
            <a:ext uri="{FF2B5EF4-FFF2-40B4-BE49-F238E27FC236}">
              <a16:creationId xmlns:a16="http://schemas.microsoft.com/office/drawing/2014/main" id="{97956467-42B6-2C4B-5BE8-D0A363DAE412}"/>
            </a:ext>
          </a:extLst>
        </xdr:cNvPr>
        <xdr:cNvCxnSpPr>
          <a:stCxn id="8" idx="2"/>
          <a:endCxn id="13" idx="0"/>
        </xdr:cNvCxnSpPr>
      </xdr:nvCxnSpPr>
      <xdr:spPr>
        <a:xfrm rot="16200000" flipH="1">
          <a:off x="7169944" y="1645443"/>
          <a:ext cx="361951" cy="1223962"/>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28575</xdr:colOff>
      <xdr:row>12</xdr:row>
      <xdr:rowOff>133349</xdr:rowOff>
    </xdr:from>
    <xdr:to>
      <xdr:col>11</xdr:col>
      <xdr:colOff>33338</xdr:colOff>
      <xdr:row>15</xdr:row>
      <xdr:rowOff>19050</xdr:rowOff>
    </xdr:to>
    <xdr:cxnSp macro="">
      <xdr:nvCxnSpPr>
        <xdr:cNvPr id="109" name="Straight Arrow Connector 108">
          <a:extLst>
            <a:ext uri="{FF2B5EF4-FFF2-40B4-BE49-F238E27FC236}">
              <a16:creationId xmlns:a16="http://schemas.microsoft.com/office/drawing/2014/main" id="{83E101A4-9D73-AD6B-E85F-93A5B181785C}"/>
            </a:ext>
          </a:extLst>
        </xdr:cNvPr>
        <xdr:cNvCxnSpPr>
          <a:stCxn id="8" idx="2"/>
          <a:endCxn id="12" idx="0"/>
        </xdr:cNvCxnSpPr>
      </xdr:nvCxnSpPr>
      <xdr:spPr>
        <a:xfrm flipH="1">
          <a:off x="6734175" y="2076449"/>
          <a:ext cx="4763" cy="371476"/>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419100</xdr:colOff>
      <xdr:row>23</xdr:row>
      <xdr:rowOff>114301</xdr:rowOff>
    </xdr:from>
    <xdr:to>
      <xdr:col>9</xdr:col>
      <xdr:colOff>138113</xdr:colOff>
      <xdr:row>25</xdr:row>
      <xdr:rowOff>38101</xdr:rowOff>
    </xdr:to>
    <xdr:cxnSp macro="">
      <xdr:nvCxnSpPr>
        <xdr:cNvPr id="117" name="Elbow Connector 34">
          <a:extLst>
            <a:ext uri="{FF2B5EF4-FFF2-40B4-BE49-F238E27FC236}">
              <a16:creationId xmlns:a16="http://schemas.microsoft.com/office/drawing/2014/main" id="{A7929D61-4C50-89AA-52B2-5DBA545BA438}"/>
            </a:ext>
          </a:extLst>
        </xdr:cNvPr>
        <xdr:cNvCxnSpPr>
          <a:stCxn id="19" idx="2"/>
          <a:endCxn id="23" idx="3"/>
        </xdr:cNvCxnSpPr>
      </xdr:nvCxnSpPr>
      <xdr:spPr>
        <a:xfrm rot="5400000">
          <a:off x="5031582" y="3493294"/>
          <a:ext cx="247650" cy="938213"/>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457199</xdr:colOff>
      <xdr:row>18</xdr:row>
      <xdr:rowOff>19050</xdr:rowOff>
    </xdr:from>
    <xdr:to>
      <xdr:col>9</xdr:col>
      <xdr:colOff>138112</xdr:colOff>
      <xdr:row>21</xdr:row>
      <xdr:rowOff>79412</xdr:rowOff>
    </xdr:to>
    <xdr:cxnSp macro="">
      <xdr:nvCxnSpPr>
        <xdr:cNvPr id="136" name="Elbow Connector 34">
          <a:extLst>
            <a:ext uri="{FF2B5EF4-FFF2-40B4-BE49-F238E27FC236}">
              <a16:creationId xmlns:a16="http://schemas.microsoft.com/office/drawing/2014/main" id="{3F4B060F-F300-64A5-ABD6-125FDD27806E}"/>
            </a:ext>
          </a:extLst>
        </xdr:cNvPr>
        <xdr:cNvCxnSpPr>
          <a:stCxn id="11" idx="2"/>
          <a:endCxn id="19" idx="0"/>
        </xdr:cNvCxnSpPr>
      </xdr:nvCxnSpPr>
      <xdr:spPr>
        <a:xfrm rot="16200000" flipH="1">
          <a:off x="5203031" y="3064668"/>
          <a:ext cx="552450" cy="290513"/>
        </a:xfrm>
        <a:prstGeom prst="bentConnector3">
          <a:avLst>
            <a:gd name="adj1" fmla="val 55173"/>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347664</xdr:colOff>
      <xdr:row>18</xdr:row>
      <xdr:rowOff>19050</xdr:rowOff>
    </xdr:from>
    <xdr:to>
      <xdr:col>13</xdr:col>
      <xdr:colOff>38101</xdr:colOff>
      <xdr:row>21</xdr:row>
      <xdr:rowOff>152400</xdr:rowOff>
    </xdr:to>
    <xdr:cxnSp macro="">
      <xdr:nvCxnSpPr>
        <xdr:cNvPr id="140" name="Elbow Connector 34">
          <a:extLst>
            <a:ext uri="{FF2B5EF4-FFF2-40B4-BE49-F238E27FC236}">
              <a16:creationId xmlns:a16="http://schemas.microsoft.com/office/drawing/2014/main" id="{09302FE9-3765-5D4D-D4ED-76F43013146B}"/>
            </a:ext>
          </a:extLst>
        </xdr:cNvPr>
        <xdr:cNvCxnSpPr>
          <a:stCxn id="13" idx="2"/>
          <a:endCxn id="281" idx="0"/>
        </xdr:cNvCxnSpPr>
      </xdr:nvCxnSpPr>
      <xdr:spPr>
        <a:xfrm rot="5400000">
          <a:off x="7503320" y="3093244"/>
          <a:ext cx="619125" cy="30003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604838</xdr:colOff>
      <xdr:row>23</xdr:row>
      <xdr:rowOff>14288</xdr:rowOff>
    </xdr:from>
    <xdr:to>
      <xdr:col>13</xdr:col>
      <xdr:colOff>85725</xdr:colOff>
      <xdr:row>45</xdr:row>
      <xdr:rowOff>117472</xdr:rowOff>
    </xdr:to>
    <xdr:cxnSp macro="">
      <xdr:nvCxnSpPr>
        <xdr:cNvPr id="151" name="Elbow Connector 34">
          <a:extLst>
            <a:ext uri="{FF2B5EF4-FFF2-40B4-BE49-F238E27FC236}">
              <a16:creationId xmlns:a16="http://schemas.microsoft.com/office/drawing/2014/main" id="{221EA02D-84B5-747D-EA75-90D8B96480F9}"/>
            </a:ext>
          </a:extLst>
        </xdr:cNvPr>
        <xdr:cNvCxnSpPr>
          <a:stCxn id="281" idx="3"/>
          <a:endCxn id="32" idx="2"/>
        </xdr:cNvCxnSpPr>
      </xdr:nvCxnSpPr>
      <xdr:spPr>
        <a:xfrm flipH="1">
          <a:off x="2433638" y="3738563"/>
          <a:ext cx="5576887" cy="3671887"/>
        </a:xfrm>
        <a:prstGeom prst="bentConnector4">
          <a:avLst>
            <a:gd name="adj1" fmla="val -1537"/>
            <a:gd name="adj2" fmla="val 10389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26</xdr:row>
      <xdr:rowOff>117475</xdr:rowOff>
    </xdr:from>
    <xdr:to>
      <xdr:col>6</xdr:col>
      <xdr:colOff>404813</xdr:colOff>
      <xdr:row>28</xdr:row>
      <xdr:rowOff>41275</xdr:rowOff>
    </xdr:to>
    <xdr:cxnSp macro="">
      <xdr:nvCxnSpPr>
        <xdr:cNvPr id="154" name="Elbow Connector 34">
          <a:extLst>
            <a:ext uri="{FF2B5EF4-FFF2-40B4-BE49-F238E27FC236}">
              <a16:creationId xmlns:a16="http://schemas.microsoft.com/office/drawing/2014/main" id="{1156A0CE-39E8-5C1D-774C-669FCB6AB3E8}"/>
            </a:ext>
          </a:extLst>
        </xdr:cNvPr>
        <xdr:cNvCxnSpPr>
          <a:stCxn id="23" idx="2"/>
          <a:endCxn id="24" idx="0"/>
        </xdr:cNvCxnSpPr>
      </xdr:nvCxnSpPr>
      <xdr:spPr>
        <a:xfrm rot="5400000">
          <a:off x="3455194" y="3974306"/>
          <a:ext cx="247650" cy="96678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404813</xdr:colOff>
      <xdr:row>26</xdr:row>
      <xdr:rowOff>117474</xdr:rowOff>
    </xdr:from>
    <xdr:to>
      <xdr:col>8</xdr:col>
      <xdr:colOff>228600</xdr:colOff>
      <xdr:row>28</xdr:row>
      <xdr:rowOff>57230</xdr:rowOff>
    </xdr:to>
    <xdr:cxnSp macro="">
      <xdr:nvCxnSpPr>
        <xdr:cNvPr id="157" name="Elbow Connector 34">
          <a:extLst>
            <a:ext uri="{FF2B5EF4-FFF2-40B4-BE49-F238E27FC236}">
              <a16:creationId xmlns:a16="http://schemas.microsoft.com/office/drawing/2014/main" id="{EBF20F35-253A-CEFA-7056-A680C3C25E16}"/>
            </a:ext>
          </a:extLst>
        </xdr:cNvPr>
        <xdr:cNvCxnSpPr>
          <a:stCxn id="23" idx="2"/>
          <a:endCxn id="25" idx="0"/>
        </xdr:cNvCxnSpPr>
      </xdr:nvCxnSpPr>
      <xdr:spPr>
        <a:xfrm rot="16200000" flipH="1">
          <a:off x="4455319" y="3940968"/>
          <a:ext cx="257175" cy="104298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31</xdr:row>
      <xdr:rowOff>57150</xdr:rowOff>
    </xdr:from>
    <xdr:to>
      <xdr:col>5</xdr:col>
      <xdr:colOff>47625</xdr:colOff>
      <xdr:row>33</xdr:row>
      <xdr:rowOff>133350</xdr:rowOff>
    </xdr:to>
    <xdr:cxnSp macro="">
      <xdr:nvCxnSpPr>
        <xdr:cNvPr id="166" name="Straight Arrow Connector 165">
          <a:extLst>
            <a:ext uri="{FF2B5EF4-FFF2-40B4-BE49-F238E27FC236}">
              <a16:creationId xmlns:a16="http://schemas.microsoft.com/office/drawing/2014/main" id="{2C81A455-255E-9A13-35C6-805030BB9EA8}"/>
            </a:ext>
          </a:extLst>
        </xdr:cNvPr>
        <xdr:cNvCxnSpPr>
          <a:stCxn id="24" idx="2"/>
          <a:endCxn id="26" idx="0"/>
        </xdr:cNvCxnSpPr>
      </xdr:nvCxnSpPr>
      <xdr:spPr>
        <a:xfrm>
          <a:off x="3095625" y="5076825"/>
          <a:ext cx="0" cy="4000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228600</xdr:colOff>
      <xdr:row>31</xdr:row>
      <xdr:rowOff>60325</xdr:rowOff>
    </xdr:from>
    <xdr:to>
      <xdr:col>8</xdr:col>
      <xdr:colOff>228600</xdr:colOff>
      <xdr:row>33</xdr:row>
      <xdr:rowOff>114356</xdr:rowOff>
    </xdr:to>
    <xdr:cxnSp macro="">
      <xdr:nvCxnSpPr>
        <xdr:cNvPr id="173" name="Straight Arrow Connector 172">
          <a:extLst>
            <a:ext uri="{FF2B5EF4-FFF2-40B4-BE49-F238E27FC236}">
              <a16:creationId xmlns:a16="http://schemas.microsoft.com/office/drawing/2014/main" id="{741F4EC3-E997-3939-7770-377890DADEC7}"/>
            </a:ext>
          </a:extLst>
        </xdr:cNvPr>
        <xdr:cNvCxnSpPr>
          <a:stCxn id="25" idx="2"/>
          <a:endCxn id="27" idx="0"/>
        </xdr:cNvCxnSpPr>
      </xdr:nvCxnSpPr>
      <xdr:spPr>
        <a:xfrm>
          <a:off x="5105400" y="5086350"/>
          <a:ext cx="0" cy="3714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600075</xdr:colOff>
      <xdr:row>38</xdr:row>
      <xdr:rowOff>136525</xdr:rowOff>
    </xdr:from>
    <xdr:to>
      <xdr:col>8</xdr:col>
      <xdr:colOff>76200</xdr:colOff>
      <xdr:row>41</xdr:row>
      <xdr:rowOff>3175</xdr:rowOff>
    </xdr:to>
    <xdr:sp macro="" textlink="">
      <xdr:nvSpPr>
        <xdr:cNvPr id="177" name="Flowchart: Process 176">
          <a:extLst>
            <a:ext uri="{FF2B5EF4-FFF2-40B4-BE49-F238E27FC236}">
              <a16:creationId xmlns:a16="http://schemas.microsoft.com/office/drawing/2014/main" id="{3C739B57-53B9-5E29-3A72-31393BFAFE6C}"/>
            </a:ext>
          </a:extLst>
        </xdr:cNvPr>
        <xdr:cNvSpPr/>
      </xdr:nvSpPr>
      <xdr:spPr>
        <a:xfrm>
          <a:off x="4257675" y="6296025"/>
          <a:ext cx="695325" cy="35242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Fail</a:t>
          </a:r>
        </a:p>
      </xdr:txBody>
    </xdr:sp>
    <xdr:clientData/>
  </xdr:twoCellAnchor>
  <xdr:twoCellAnchor>
    <xdr:from>
      <xdr:col>5</xdr:col>
      <xdr:colOff>47626</xdr:colOff>
      <xdr:row>36</xdr:row>
      <xdr:rowOff>114299</xdr:rowOff>
    </xdr:from>
    <xdr:to>
      <xdr:col>5</xdr:col>
      <xdr:colOff>576264</xdr:colOff>
      <xdr:row>38</xdr:row>
      <xdr:rowOff>136582</xdr:rowOff>
    </xdr:to>
    <xdr:cxnSp macro="">
      <xdr:nvCxnSpPr>
        <xdr:cNvPr id="179" name="Elbow Connector 34">
          <a:extLst>
            <a:ext uri="{FF2B5EF4-FFF2-40B4-BE49-F238E27FC236}">
              <a16:creationId xmlns:a16="http://schemas.microsoft.com/office/drawing/2014/main" id="{C01AC1EB-1027-AA95-B0CE-DFCB0E5C8FB5}"/>
            </a:ext>
          </a:extLst>
        </xdr:cNvPr>
        <xdr:cNvCxnSpPr>
          <a:stCxn id="26" idx="2"/>
          <a:endCxn id="28" idx="0"/>
        </xdr:cNvCxnSpPr>
      </xdr:nvCxnSpPr>
      <xdr:spPr>
        <a:xfrm rot="16200000" flipH="1">
          <a:off x="3183732" y="5855493"/>
          <a:ext cx="352425" cy="528638"/>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338138</xdr:colOff>
      <xdr:row>36</xdr:row>
      <xdr:rowOff>117475</xdr:rowOff>
    </xdr:from>
    <xdr:to>
      <xdr:col>8</xdr:col>
      <xdr:colOff>228600</xdr:colOff>
      <xdr:row>38</xdr:row>
      <xdr:rowOff>136525</xdr:rowOff>
    </xdr:to>
    <xdr:cxnSp macro="">
      <xdr:nvCxnSpPr>
        <xdr:cNvPr id="183" name="Elbow Connector 34">
          <a:extLst>
            <a:ext uri="{FF2B5EF4-FFF2-40B4-BE49-F238E27FC236}">
              <a16:creationId xmlns:a16="http://schemas.microsoft.com/office/drawing/2014/main" id="{8599C203-47F1-C429-37C9-CE08B3FCDD17}"/>
            </a:ext>
          </a:extLst>
        </xdr:cNvPr>
        <xdr:cNvCxnSpPr>
          <a:stCxn id="27" idx="2"/>
          <a:endCxn id="177" idx="0"/>
        </xdr:cNvCxnSpPr>
      </xdr:nvCxnSpPr>
      <xdr:spPr>
        <a:xfrm rot="5400000">
          <a:off x="4683919" y="5874544"/>
          <a:ext cx="342900" cy="500062"/>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36</xdr:row>
      <xdr:rowOff>114299</xdr:rowOff>
    </xdr:from>
    <xdr:to>
      <xdr:col>8</xdr:col>
      <xdr:colOff>228600</xdr:colOff>
      <xdr:row>36</xdr:row>
      <xdr:rowOff>119062</xdr:rowOff>
    </xdr:to>
    <xdr:cxnSp macro="">
      <xdr:nvCxnSpPr>
        <xdr:cNvPr id="186" name="Elbow Connector 185">
          <a:extLst>
            <a:ext uri="{FF2B5EF4-FFF2-40B4-BE49-F238E27FC236}">
              <a16:creationId xmlns:a16="http://schemas.microsoft.com/office/drawing/2014/main" id="{80DA3ABC-A318-94BB-79B9-B3C8481BF143}"/>
            </a:ext>
          </a:extLst>
        </xdr:cNvPr>
        <xdr:cNvCxnSpPr>
          <a:stCxn id="26" idx="2"/>
          <a:endCxn id="27" idx="2"/>
        </xdr:cNvCxnSpPr>
      </xdr:nvCxnSpPr>
      <xdr:spPr>
        <a:xfrm rot="16200000" flipH="1">
          <a:off x="4095750" y="4943474"/>
          <a:ext cx="9525" cy="2009775"/>
        </a:xfrm>
        <a:prstGeom prst="bentConnector3">
          <a:avLst>
            <a:gd name="adj1" fmla="val 190000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381002</xdr:colOff>
      <xdr:row>12</xdr:row>
      <xdr:rowOff>19050</xdr:rowOff>
    </xdr:from>
    <xdr:to>
      <xdr:col>3</xdr:col>
      <xdr:colOff>261939</xdr:colOff>
      <xdr:row>14</xdr:row>
      <xdr:rowOff>60380</xdr:rowOff>
    </xdr:to>
    <xdr:cxnSp macro="">
      <xdr:nvCxnSpPr>
        <xdr:cNvPr id="193" name="Elbow Connector 192">
          <a:extLst>
            <a:ext uri="{FF2B5EF4-FFF2-40B4-BE49-F238E27FC236}">
              <a16:creationId xmlns:a16="http://schemas.microsoft.com/office/drawing/2014/main" id="{96AF2772-92CE-594F-9906-A5A9F5A5BC40}"/>
            </a:ext>
          </a:extLst>
        </xdr:cNvPr>
        <xdr:cNvCxnSpPr>
          <a:stCxn id="7" idx="2"/>
          <a:endCxn id="9" idx="0"/>
        </xdr:cNvCxnSpPr>
      </xdr:nvCxnSpPr>
      <xdr:spPr>
        <a:xfrm rot="5400000">
          <a:off x="1354933" y="1597819"/>
          <a:ext cx="371475" cy="1100137"/>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261939</xdr:colOff>
      <xdr:row>12</xdr:row>
      <xdr:rowOff>19049</xdr:rowOff>
    </xdr:from>
    <xdr:to>
      <xdr:col>5</xdr:col>
      <xdr:colOff>152401</xdr:colOff>
      <xdr:row>14</xdr:row>
      <xdr:rowOff>60379</xdr:rowOff>
    </xdr:to>
    <xdr:cxnSp macro="">
      <xdr:nvCxnSpPr>
        <xdr:cNvPr id="196" name="Elbow Connector 195">
          <a:extLst>
            <a:ext uri="{FF2B5EF4-FFF2-40B4-BE49-F238E27FC236}">
              <a16:creationId xmlns:a16="http://schemas.microsoft.com/office/drawing/2014/main" id="{F0649337-9CDF-19F7-FC16-2A01DC445D04}"/>
            </a:ext>
          </a:extLst>
        </xdr:cNvPr>
        <xdr:cNvCxnSpPr>
          <a:stCxn id="7" idx="2"/>
          <a:endCxn id="10" idx="0"/>
        </xdr:cNvCxnSpPr>
      </xdr:nvCxnSpPr>
      <xdr:spPr>
        <a:xfrm rot="16200000" flipH="1">
          <a:off x="2459832" y="1593056"/>
          <a:ext cx="371475" cy="1109662"/>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228601</xdr:colOff>
      <xdr:row>15</xdr:row>
      <xdr:rowOff>152400</xdr:rowOff>
    </xdr:from>
    <xdr:to>
      <xdr:col>4</xdr:col>
      <xdr:colOff>304800</xdr:colOff>
      <xdr:row>15</xdr:row>
      <xdr:rowOff>152400</xdr:rowOff>
    </xdr:to>
    <xdr:cxnSp macro="">
      <xdr:nvCxnSpPr>
        <xdr:cNvPr id="201" name="Straight Connector 200">
          <a:extLst>
            <a:ext uri="{FF2B5EF4-FFF2-40B4-BE49-F238E27FC236}">
              <a16:creationId xmlns:a16="http://schemas.microsoft.com/office/drawing/2014/main" id="{68144E9D-0FA3-A73A-BFA9-D675DE30A721}"/>
            </a:ext>
          </a:extLst>
        </xdr:cNvPr>
        <xdr:cNvCxnSpPr>
          <a:stCxn id="9" idx="3"/>
          <a:endCxn id="10" idx="1"/>
        </xdr:cNvCxnSpPr>
      </xdr:nvCxnSpPr>
      <xdr:spPr>
        <a:xfrm>
          <a:off x="1447801" y="2581275"/>
          <a:ext cx="1295399"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338139</xdr:colOff>
      <xdr:row>41</xdr:row>
      <xdr:rowOff>3174</xdr:rowOff>
    </xdr:from>
    <xdr:to>
      <xdr:col>10</xdr:col>
      <xdr:colOff>204789</xdr:colOff>
      <xdr:row>43</xdr:row>
      <xdr:rowOff>57205</xdr:rowOff>
    </xdr:to>
    <xdr:cxnSp macro="">
      <xdr:nvCxnSpPr>
        <xdr:cNvPr id="243" name="Elbow Connector 242">
          <a:extLst>
            <a:ext uri="{FF2B5EF4-FFF2-40B4-BE49-F238E27FC236}">
              <a16:creationId xmlns:a16="http://schemas.microsoft.com/office/drawing/2014/main" id="{B7AD3451-5258-9A70-A1B5-F36EE26786CD}"/>
            </a:ext>
          </a:extLst>
        </xdr:cNvPr>
        <xdr:cNvCxnSpPr>
          <a:stCxn id="177" idx="2"/>
          <a:endCxn id="31" idx="0"/>
        </xdr:cNvCxnSpPr>
      </xdr:nvCxnSpPr>
      <xdr:spPr>
        <a:xfrm rot="16200000" flipH="1">
          <a:off x="5267326" y="5986462"/>
          <a:ext cx="371475" cy="1695450"/>
        </a:xfrm>
        <a:prstGeom prst="bentConnector3">
          <a:avLst>
            <a:gd name="adj1" fmla="val 50000"/>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576263</xdr:colOff>
      <xdr:row>41</xdr:row>
      <xdr:rowOff>3174</xdr:rowOff>
    </xdr:from>
    <xdr:to>
      <xdr:col>6</xdr:col>
      <xdr:colOff>209550</xdr:colOff>
      <xdr:row>44</xdr:row>
      <xdr:rowOff>81055</xdr:rowOff>
    </xdr:to>
    <xdr:cxnSp macro="">
      <xdr:nvCxnSpPr>
        <xdr:cNvPr id="246" name="Elbow Connector 245">
          <a:extLst>
            <a:ext uri="{FF2B5EF4-FFF2-40B4-BE49-F238E27FC236}">
              <a16:creationId xmlns:a16="http://schemas.microsoft.com/office/drawing/2014/main" id="{62C398A7-57F2-EF32-654B-F47DA5E788BA}"/>
            </a:ext>
          </a:extLst>
        </xdr:cNvPr>
        <xdr:cNvCxnSpPr>
          <a:stCxn id="28" idx="2"/>
          <a:endCxn id="30" idx="1"/>
        </xdr:cNvCxnSpPr>
      </xdr:nvCxnSpPr>
      <xdr:spPr>
        <a:xfrm rot="16200000" flipH="1">
          <a:off x="3467100" y="6805612"/>
          <a:ext cx="557213" cy="242887"/>
        </a:xfrm>
        <a:prstGeom prst="bentConnector2">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21</xdr:row>
      <xdr:rowOff>152400</xdr:rowOff>
    </xdr:from>
    <xdr:to>
      <xdr:col>13</xdr:col>
      <xdr:colOff>85725</xdr:colOff>
      <xdr:row>24</xdr:row>
      <xdr:rowOff>38100</xdr:rowOff>
    </xdr:to>
    <xdr:sp macro="" textlink="">
      <xdr:nvSpPr>
        <xdr:cNvPr id="281" name="Flowchart: Process 280">
          <a:extLst>
            <a:ext uri="{FF2B5EF4-FFF2-40B4-BE49-F238E27FC236}">
              <a16:creationId xmlns:a16="http://schemas.microsoft.com/office/drawing/2014/main" id="{8F34E72C-2329-1EBB-7757-EA00D6062A1A}"/>
            </a:ext>
          </a:extLst>
        </xdr:cNvPr>
        <xdr:cNvSpPr/>
      </xdr:nvSpPr>
      <xdr:spPr>
        <a:xfrm>
          <a:off x="7315200" y="3552825"/>
          <a:ext cx="695325" cy="371475"/>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Pass</a:t>
          </a:r>
        </a:p>
      </xdr:txBody>
    </xdr:sp>
    <xdr:clientData/>
  </xdr:twoCellAnchor>
  <xdr:twoCellAnchor>
    <xdr:from>
      <xdr:col>9</xdr:col>
      <xdr:colOff>138114</xdr:colOff>
      <xdr:row>18</xdr:row>
      <xdr:rowOff>22224</xdr:rowOff>
    </xdr:from>
    <xdr:to>
      <xdr:col>11</xdr:col>
      <xdr:colOff>28576</xdr:colOff>
      <xdr:row>21</xdr:row>
      <xdr:rowOff>79374</xdr:rowOff>
    </xdr:to>
    <xdr:cxnSp macro="">
      <xdr:nvCxnSpPr>
        <xdr:cNvPr id="282" name="Elbow Connector 34">
          <a:extLst>
            <a:ext uri="{FF2B5EF4-FFF2-40B4-BE49-F238E27FC236}">
              <a16:creationId xmlns:a16="http://schemas.microsoft.com/office/drawing/2014/main" id="{7F0A53EE-F02C-71B2-982E-9B0546EF9664}"/>
            </a:ext>
          </a:extLst>
        </xdr:cNvPr>
        <xdr:cNvCxnSpPr>
          <a:stCxn id="12" idx="2"/>
          <a:endCxn id="19" idx="0"/>
        </xdr:cNvCxnSpPr>
      </xdr:nvCxnSpPr>
      <xdr:spPr>
        <a:xfrm rot="5400000">
          <a:off x="5907882" y="2659856"/>
          <a:ext cx="542925" cy="1109662"/>
        </a:xfrm>
        <a:prstGeom prst="bentConnector3">
          <a:avLst>
            <a:gd name="adj1" fmla="val 53509"/>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28574</xdr:colOff>
      <xdr:row>18</xdr:row>
      <xdr:rowOff>19050</xdr:rowOff>
    </xdr:from>
    <xdr:to>
      <xdr:col>13</xdr:col>
      <xdr:colOff>38099</xdr:colOff>
      <xdr:row>18</xdr:row>
      <xdr:rowOff>23813</xdr:rowOff>
    </xdr:to>
    <xdr:cxnSp macro="">
      <xdr:nvCxnSpPr>
        <xdr:cNvPr id="351" name="Elbow Connector 350">
          <a:extLst>
            <a:ext uri="{FF2B5EF4-FFF2-40B4-BE49-F238E27FC236}">
              <a16:creationId xmlns:a16="http://schemas.microsoft.com/office/drawing/2014/main" id="{3355EBF3-B955-4573-946B-27C49C297C41}"/>
            </a:ext>
          </a:extLst>
        </xdr:cNvPr>
        <xdr:cNvCxnSpPr>
          <a:stCxn id="12" idx="2"/>
          <a:endCxn id="13" idx="2"/>
        </xdr:cNvCxnSpPr>
      </xdr:nvCxnSpPr>
      <xdr:spPr>
        <a:xfrm rot="5400000" flipH="1" flipV="1">
          <a:off x="7343774" y="2324100"/>
          <a:ext cx="9525" cy="1228725"/>
        </a:xfrm>
        <a:prstGeom prst="bentConnector3">
          <a:avLst>
            <a:gd name="adj1" fmla="val -3100001"/>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123824</xdr:colOff>
      <xdr:row>25</xdr:row>
      <xdr:rowOff>79375</xdr:rowOff>
    </xdr:from>
    <xdr:to>
      <xdr:col>12</xdr:col>
      <xdr:colOff>266700</xdr:colOff>
      <xdr:row>29</xdr:row>
      <xdr:rowOff>38136</xdr:rowOff>
    </xdr:to>
    <xdr:sp macro="" textlink="">
      <xdr:nvSpPr>
        <xdr:cNvPr id="361" name="Flowchart: Process 360">
          <a:extLst>
            <a:ext uri="{FF2B5EF4-FFF2-40B4-BE49-F238E27FC236}">
              <a16:creationId xmlns:a16="http://schemas.microsoft.com/office/drawing/2014/main" id="{A8D7D435-CAF0-9AEF-9A78-B8602A972FEC}"/>
            </a:ext>
          </a:extLst>
        </xdr:cNvPr>
        <xdr:cNvSpPr/>
      </xdr:nvSpPr>
      <xdr:spPr>
        <a:xfrm>
          <a:off x="6219824" y="4133850"/>
          <a:ext cx="1362076" cy="600076"/>
        </a:xfrm>
        <a:prstGeom prst="flowChartProcess">
          <a:avLst/>
        </a:prstGeom>
      </xdr:spPr>
      <xdr:style>
        <a:lnRef idx="1">
          <a:schemeClr val="accent1"/>
        </a:lnRef>
        <a:fillRef idx="2">
          <a:schemeClr val="accent1"/>
        </a:fillRef>
        <a:effectRef idx="1">
          <a:schemeClr val="accent1"/>
        </a:effectRef>
        <a:fontRef idx="minor">
          <a:schemeClr val="dk1"/>
        </a:fontRef>
      </xdr:style>
      <xdr:txBody>
        <a:bodyPr vertOverflow="clip" rtlCol="0" anchor="ctr"/>
        <a:lstStyle/>
        <a:p>
          <a:pPr algn="ctr"/>
          <a:r>
            <a:rPr lang="en-AU" sz="1000"/>
            <a:t>Explanation from contractor required if MACV Failed</a:t>
          </a:r>
        </a:p>
      </xdr:txBody>
    </xdr:sp>
    <xdr:clientData/>
  </xdr:twoCellAnchor>
  <xdr:twoCellAnchor>
    <xdr:from>
      <xdr:col>9</xdr:col>
      <xdr:colOff>485775</xdr:colOff>
      <xdr:row>22</xdr:row>
      <xdr:rowOff>93663</xdr:rowOff>
    </xdr:from>
    <xdr:to>
      <xdr:col>11</xdr:col>
      <xdr:colOff>195262</xdr:colOff>
      <xdr:row>25</xdr:row>
      <xdr:rowOff>79375</xdr:rowOff>
    </xdr:to>
    <xdr:cxnSp macro="">
      <xdr:nvCxnSpPr>
        <xdr:cNvPr id="377" name="Elbow Connector 34">
          <a:extLst>
            <a:ext uri="{FF2B5EF4-FFF2-40B4-BE49-F238E27FC236}">
              <a16:creationId xmlns:a16="http://schemas.microsoft.com/office/drawing/2014/main" id="{F62098B8-40B1-E363-654B-565BE89D85A7}"/>
            </a:ext>
          </a:extLst>
        </xdr:cNvPr>
        <xdr:cNvCxnSpPr>
          <a:stCxn id="19" idx="3"/>
          <a:endCxn id="361" idx="0"/>
        </xdr:cNvCxnSpPr>
      </xdr:nvCxnSpPr>
      <xdr:spPr>
        <a:xfrm>
          <a:off x="5972175" y="3662363"/>
          <a:ext cx="928687" cy="471487"/>
        </a:xfrm>
        <a:prstGeom prst="bentConnector2">
          <a:avLst/>
        </a:prstGeom>
        <a:ln>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590550</xdr:colOff>
      <xdr:row>1</xdr:row>
      <xdr:rowOff>152401</xdr:rowOff>
    </xdr:from>
    <xdr:to>
      <xdr:col>13</xdr:col>
      <xdr:colOff>409575</xdr:colOff>
      <xdr:row>6</xdr:row>
      <xdr:rowOff>9526</xdr:rowOff>
    </xdr:to>
    <xdr:sp macro="" textlink="">
      <xdr:nvSpPr>
        <xdr:cNvPr id="57" name="TextBox 56">
          <a:hlinkClick xmlns:r="http://schemas.openxmlformats.org/officeDocument/2006/relationships" r:id="rId1"/>
          <a:extLst>
            <a:ext uri="{FF2B5EF4-FFF2-40B4-BE49-F238E27FC236}">
              <a16:creationId xmlns:a16="http://schemas.microsoft.com/office/drawing/2014/main" id="{358A53BD-B334-462F-C40D-8C4894A3F2C9}"/>
            </a:ext>
          </a:extLst>
        </xdr:cNvPr>
        <xdr:cNvSpPr txBox="1"/>
      </xdr:nvSpPr>
      <xdr:spPr>
        <a:xfrm>
          <a:off x="7296150" y="381001"/>
          <a:ext cx="1038225" cy="7429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AU" sz="1000" u="sng"/>
            <a:t>Note:</a:t>
          </a:r>
          <a:r>
            <a:rPr lang="en-AU" sz="1000" u="sng" baseline="0"/>
            <a:t> </a:t>
          </a:r>
        </a:p>
        <a:p>
          <a:r>
            <a:rPr lang="en-AU" sz="1000" baseline="0"/>
            <a:t>For 3, 4, 5 &amp; 6 refer to the Financials tab</a:t>
          </a:r>
        </a:p>
        <a:p>
          <a:endParaRPr lang="en-AU"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finance.wa.gov.au/cms/uploadedFiles/Building_Management_and_Works/Contractor_information/business_risk_assessment_V1.0.pdf" TargetMode="External"/><Relationship Id="rId1" Type="http://schemas.openxmlformats.org/officeDocument/2006/relationships/hyperlink" Target="http://www.finance.wa.gov.au/cms/content.aspx?id=370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F306-CF0D-450F-BDAA-F33630F5F1F2}">
  <dimension ref="A2:E78"/>
  <sheetViews>
    <sheetView tabSelected="1" view="pageBreakPreview" zoomScale="75" zoomScaleNormal="100" zoomScaleSheetLayoutView="75" workbookViewId="0">
      <selection activeCell="C74" sqref="C74"/>
    </sheetView>
  </sheetViews>
  <sheetFormatPr defaultColWidth="9.140625" defaultRowHeight="12.75" x14ac:dyDescent="0.2"/>
  <cols>
    <col min="1" max="1" width="4.28515625" customWidth="1"/>
    <col min="2" max="2" width="3.42578125" style="10" customWidth="1"/>
    <col min="3" max="3" width="153.5703125" style="28" customWidth="1"/>
    <col min="4" max="4" width="16.5703125" style="28" customWidth="1"/>
    <col min="5" max="5" width="37.42578125" customWidth="1"/>
  </cols>
  <sheetData>
    <row r="2" spans="1:5" s="123" customFormat="1" ht="18" x14ac:dyDescent="0.25">
      <c r="A2"/>
      <c r="B2" s="124"/>
      <c r="C2" s="125"/>
      <c r="D2" s="125"/>
      <c r="E2" s="189"/>
    </row>
    <row r="3" spans="1:5" s="123" customFormat="1" ht="18" x14ac:dyDescent="0.25">
      <c r="B3" s="124"/>
      <c r="C3" s="125"/>
      <c r="D3" s="125"/>
      <c r="E3" s="189"/>
    </row>
    <row r="4" spans="1:5" s="123" customFormat="1" ht="18" x14ac:dyDescent="0.25">
      <c r="B4" s="124"/>
      <c r="C4" s="125"/>
      <c r="D4" s="125"/>
      <c r="E4" s="189"/>
    </row>
    <row r="5" spans="1:5" s="123" customFormat="1" ht="18" x14ac:dyDescent="0.25">
      <c r="B5" s="124"/>
      <c r="C5" s="125"/>
      <c r="D5" s="125"/>
      <c r="E5" s="189"/>
    </row>
    <row r="6" spans="1:5" s="123" customFormat="1" ht="33" customHeight="1" x14ac:dyDescent="0.25">
      <c r="A6" s="27" t="s">
        <v>113</v>
      </c>
      <c r="B6" s="124"/>
      <c r="C6" s="125"/>
      <c r="D6" s="125"/>
      <c r="E6" s="189"/>
    </row>
    <row r="7" spans="1:5" s="123" customFormat="1" ht="18" x14ac:dyDescent="0.25">
      <c r="B7" s="124"/>
      <c r="C7" s="125"/>
      <c r="D7" s="125"/>
      <c r="E7" s="189"/>
    </row>
    <row r="8" spans="1:5" ht="17.25" customHeight="1" x14ac:dyDescent="0.25">
      <c r="A8" s="27" t="s">
        <v>80</v>
      </c>
      <c r="B8"/>
      <c r="C8"/>
      <c r="D8"/>
      <c r="E8" s="190"/>
    </row>
    <row r="9" spans="1:5" ht="36.75" customHeight="1" x14ac:dyDescent="0.2">
      <c r="A9" s="204" t="s">
        <v>97</v>
      </c>
      <c r="B9" s="204"/>
      <c r="C9" s="204"/>
      <c r="D9" s="198"/>
      <c r="E9" s="190"/>
    </row>
    <row r="10" spans="1:5" ht="36" customHeight="1" x14ac:dyDescent="0.2">
      <c r="A10" s="205" t="s">
        <v>159</v>
      </c>
      <c r="B10" s="205"/>
      <c r="C10" s="205"/>
      <c r="D10" s="199"/>
      <c r="E10" s="190"/>
    </row>
    <row r="11" spans="1:5" ht="18" customHeight="1" x14ac:dyDescent="0.2">
      <c r="A11" s="205" t="s">
        <v>98</v>
      </c>
      <c r="B11" s="205"/>
      <c r="C11" s="205"/>
      <c r="D11" s="199"/>
      <c r="E11" s="190"/>
    </row>
    <row r="12" spans="1:5" ht="18" x14ac:dyDescent="0.25">
      <c r="A12" s="123"/>
      <c r="B12" s="123"/>
      <c r="C12" s="123"/>
      <c r="D12" s="123"/>
      <c r="E12" s="190"/>
    </row>
    <row r="13" spans="1:5" ht="15" customHeight="1" x14ac:dyDescent="0.25">
      <c r="A13" s="206" t="s">
        <v>164</v>
      </c>
      <c r="B13" s="206"/>
      <c r="C13" s="206"/>
      <c r="D13" s="200"/>
      <c r="E13" s="190"/>
    </row>
    <row r="14" spans="1:5" ht="15" customHeight="1" x14ac:dyDescent="0.25">
      <c r="A14" s="207"/>
      <c r="B14" s="207"/>
      <c r="C14" s="207"/>
      <c r="D14" s="201"/>
      <c r="E14" s="190"/>
    </row>
    <row r="15" spans="1:5" ht="15" customHeight="1" x14ac:dyDescent="0.25">
      <c r="A15" s="27" t="s">
        <v>72</v>
      </c>
      <c r="B15" s="194"/>
      <c r="C15" s="194"/>
      <c r="D15" s="194"/>
      <c r="E15" s="190"/>
    </row>
    <row r="16" spans="1:5" ht="36.75" customHeight="1" x14ac:dyDescent="0.2">
      <c r="A16" s="204" t="s">
        <v>81</v>
      </c>
      <c r="B16" s="204"/>
      <c r="C16" s="204"/>
      <c r="D16" s="198"/>
      <c r="E16" s="190"/>
    </row>
    <row r="17" spans="1:5" ht="15" customHeight="1" x14ac:dyDescent="0.25">
      <c r="A17" s="123"/>
      <c r="B17" s="159"/>
      <c r="C17" s="125"/>
      <c r="D17" s="125"/>
      <c r="E17" s="190"/>
    </row>
    <row r="18" spans="1:5" ht="15" customHeight="1" x14ac:dyDescent="0.25">
      <c r="A18" s="123" t="s">
        <v>82</v>
      </c>
      <c r="B18" s="159"/>
      <c r="C18" s="125"/>
      <c r="D18" s="125"/>
      <c r="E18" s="190"/>
    </row>
    <row r="19" spans="1:5" ht="15" customHeight="1" x14ac:dyDescent="0.25">
      <c r="A19" s="123"/>
      <c r="B19" s="192" t="s">
        <v>40</v>
      </c>
      <c r="C19" s="195" t="s">
        <v>83</v>
      </c>
      <c r="D19" s="195"/>
      <c r="E19" s="190"/>
    </row>
    <row r="20" spans="1:5" ht="33" customHeight="1" x14ac:dyDescent="0.25">
      <c r="A20" s="123"/>
      <c r="B20" s="192" t="s">
        <v>40</v>
      </c>
      <c r="C20" s="193" t="s">
        <v>84</v>
      </c>
      <c r="D20" s="193"/>
      <c r="E20" s="190"/>
    </row>
    <row r="21" spans="1:5" ht="17.25" customHeight="1" x14ac:dyDescent="0.25">
      <c r="A21" s="192"/>
      <c r="B21" s="192" t="s">
        <v>40</v>
      </c>
      <c r="C21" s="195" t="s">
        <v>155</v>
      </c>
      <c r="D21" s="195"/>
      <c r="E21" s="190"/>
    </row>
    <row r="22" spans="1:5" ht="15" customHeight="1" x14ac:dyDescent="0.25">
      <c r="A22" s="123"/>
      <c r="B22" s="192" t="s">
        <v>40</v>
      </c>
      <c r="C22" s="193" t="s">
        <v>74</v>
      </c>
      <c r="D22" s="193"/>
      <c r="E22" s="190"/>
    </row>
    <row r="23" spans="1:5" ht="15" customHeight="1" x14ac:dyDescent="0.25">
      <c r="A23" s="123"/>
      <c r="B23" s="192" t="s">
        <v>40</v>
      </c>
      <c r="C23" s="193" t="s">
        <v>73</v>
      </c>
      <c r="D23" s="193"/>
      <c r="E23" s="190"/>
    </row>
    <row r="24" spans="1:5" ht="15" customHeight="1" x14ac:dyDescent="0.25">
      <c r="A24" s="123"/>
      <c r="B24" s="192" t="s">
        <v>40</v>
      </c>
      <c r="C24" s="193" t="s">
        <v>85</v>
      </c>
      <c r="D24" s="193"/>
      <c r="E24" s="190"/>
    </row>
    <row r="25" spans="1:5" ht="33.75" customHeight="1" x14ac:dyDescent="0.25">
      <c r="A25" s="123"/>
      <c r="B25" s="192" t="s">
        <v>40</v>
      </c>
      <c r="C25" s="193" t="s">
        <v>86</v>
      </c>
      <c r="D25" s="193"/>
      <c r="E25" s="190"/>
    </row>
    <row r="26" spans="1:5" ht="32.25" customHeight="1" x14ac:dyDescent="0.25">
      <c r="A26" s="123"/>
      <c r="B26" s="192" t="s">
        <v>40</v>
      </c>
      <c r="C26" s="193" t="s">
        <v>75</v>
      </c>
      <c r="D26" s="193"/>
      <c r="E26" s="190"/>
    </row>
    <row r="27" spans="1:5" ht="33" customHeight="1" x14ac:dyDescent="0.25">
      <c r="A27" s="123"/>
      <c r="B27" s="192" t="s">
        <v>40</v>
      </c>
      <c r="C27" s="193" t="s">
        <v>87</v>
      </c>
      <c r="D27" s="193"/>
      <c r="E27" s="190"/>
    </row>
    <row r="28" spans="1:5" ht="18" x14ac:dyDescent="0.25">
      <c r="A28" s="123"/>
      <c r="B28" s="159"/>
      <c r="C28" s="125"/>
      <c r="D28" s="125"/>
      <c r="E28" s="190"/>
    </row>
    <row r="29" spans="1:5" ht="18" x14ac:dyDescent="0.25">
      <c r="A29" s="27" t="s">
        <v>90</v>
      </c>
      <c r="B29" s="124"/>
      <c r="C29" s="125"/>
      <c r="D29" s="125"/>
      <c r="E29" s="190"/>
    </row>
    <row r="30" spans="1:5" ht="18" x14ac:dyDescent="0.25">
      <c r="A30" s="123"/>
      <c r="B30" s="159">
        <v>1</v>
      </c>
      <c r="C30" s="125" t="s">
        <v>88</v>
      </c>
      <c r="D30" s="125"/>
      <c r="E30" s="190"/>
    </row>
    <row r="31" spans="1:5" ht="18" x14ac:dyDescent="0.25">
      <c r="A31" s="123"/>
      <c r="B31" s="159">
        <v>2</v>
      </c>
      <c r="C31" s="125" t="s">
        <v>89</v>
      </c>
      <c r="D31" s="125"/>
      <c r="E31" s="190"/>
    </row>
    <row r="32" spans="1:5" ht="18" x14ac:dyDescent="0.25">
      <c r="A32" s="123"/>
      <c r="B32" s="159"/>
      <c r="C32" s="125"/>
      <c r="D32" s="125"/>
      <c r="E32" s="190"/>
    </row>
    <row r="33" spans="1:5" ht="18" x14ac:dyDescent="0.25">
      <c r="A33" s="27" t="s">
        <v>93</v>
      </c>
      <c r="B33" s="159"/>
      <c r="C33" s="125"/>
      <c r="D33" s="125"/>
      <c r="E33" s="190"/>
    </row>
    <row r="34" spans="1:5" ht="18" x14ac:dyDescent="0.25">
      <c r="A34" s="123"/>
      <c r="B34" s="159">
        <v>1</v>
      </c>
      <c r="C34" s="125" t="s">
        <v>94</v>
      </c>
      <c r="D34" s="125"/>
      <c r="E34" s="190"/>
    </row>
    <row r="35" spans="1:5" ht="18" x14ac:dyDescent="0.25">
      <c r="A35" s="123"/>
      <c r="B35" s="159"/>
      <c r="C35" s="191" t="s">
        <v>106</v>
      </c>
      <c r="D35" s="191"/>
      <c r="E35" s="190"/>
    </row>
    <row r="36" spans="1:5" ht="18" x14ac:dyDescent="0.25">
      <c r="A36" s="123"/>
      <c r="B36" s="159"/>
      <c r="C36" s="191" t="s">
        <v>107</v>
      </c>
      <c r="D36" s="191"/>
      <c r="E36" s="190"/>
    </row>
    <row r="37" spans="1:5" ht="18.75" customHeight="1" x14ac:dyDescent="0.25">
      <c r="A37" s="123"/>
      <c r="B37" s="159"/>
      <c r="C37" s="191" t="s">
        <v>132</v>
      </c>
      <c r="D37" s="191"/>
      <c r="E37" s="190"/>
    </row>
    <row r="38" spans="1:5" ht="16.5" customHeight="1" x14ac:dyDescent="0.25">
      <c r="A38" s="123"/>
      <c r="B38" s="159"/>
      <c r="C38" s="125" t="s">
        <v>137</v>
      </c>
      <c r="D38" s="125"/>
      <c r="E38" s="190"/>
    </row>
    <row r="39" spans="1:5" ht="18" x14ac:dyDescent="0.25">
      <c r="A39" s="123"/>
      <c r="B39" s="159"/>
      <c r="C39" s="125"/>
      <c r="D39" s="125"/>
      <c r="E39" s="190"/>
    </row>
    <row r="40" spans="1:5" ht="18" x14ac:dyDescent="0.25">
      <c r="A40" s="27" t="s">
        <v>91</v>
      </c>
      <c r="B40" s="159"/>
      <c r="C40" s="125"/>
      <c r="D40" s="125"/>
      <c r="E40" s="203" t="s">
        <v>116</v>
      </c>
    </row>
    <row r="41" spans="1:5" ht="18.75" customHeight="1" x14ac:dyDescent="0.25">
      <c r="A41" s="123"/>
      <c r="B41" s="159">
        <v>1</v>
      </c>
      <c r="C41" s="196" t="s">
        <v>92</v>
      </c>
      <c r="D41" s="196"/>
      <c r="E41" s="203"/>
    </row>
    <row r="42" spans="1:5" ht="18" x14ac:dyDescent="0.25">
      <c r="A42" s="123"/>
      <c r="B42" s="159"/>
      <c r="C42" s="125" t="s">
        <v>154</v>
      </c>
      <c r="D42" s="125"/>
      <c r="E42" s="190"/>
    </row>
    <row r="43" spans="1:5" ht="18" x14ac:dyDescent="0.25">
      <c r="A43" s="123"/>
      <c r="B43" s="159"/>
      <c r="C43" s="125" t="s">
        <v>147</v>
      </c>
      <c r="D43" s="125"/>
      <c r="E43" s="190"/>
    </row>
    <row r="44" spans="1:5" ht="18" x14ac:dyDescent="0.25">
      <c r="A44" s="123"/>
      <c r="B44" s="159"/>
      <c r="C44" s="125" t="s">
        <v>148</v>
      </c>
      <c r="D44" s="125"/>
      <c r="E44" s="190"/>
    </row>
    <row r="45" spans="1:5" ht="18" x14ac:dyDescent="0.25">
      <c r="A45" s="123"/>
      <c r="B45" s="159"/>
      <c r="C45" s="125" t="s">
        <v>149</v>
      </c>
      <c r="D45" s="125"/>
      <c r="E45" s="190"/>
    </row>
    <row r="46" spans="1:5" ht="36" x14ac:dyDescent="0.25">
      <c r="A46" s="27"/>
      <c r="B46" s="192">
        <v>2</v>
      </c>
      <c r="C46" s="125" t="s">
        <v>152</v>
      </c>
      <c r="D46" s="125"/>
    </row>
    <row r="47" spans="1:5" ht="18" customHeight="1" x14ac:dyDescent="0.25">
      <c r="A47" s="123"/>
      <c r="B47" s="159"/>
      <c r="C47" s="125" t="s">
        <v>108</v>
      </c>
      <c r="D47" s="125"/>
    </row>
    <row r="48" spans="1:5" ht="18" x14ac:dyDescent="0.25">
      <c r="A48" s="123"/>
      <c r="B48" s="159"/>
      <c r="C48" s="125" t="s">
        <v>135</v>
      </c>
      <c r="D48" s="125"/>
      <c r="E48" s="203" t="s">
        <v>131</v>
      </c>
    </row>
    <row r="49" spans="1:5" ht="18" x14ac:dyDescent="0.25">
      <c r="A49" s="123"/>
      <c r="B49" s="159"/>
      <c r="C49" s="125" t="s">
        <v>109</v>
      </c>
      <c r="D49" s="125"/>
      <c r="E49" s="203"/>
    </row>
    <row r="50" spans="1:5" ht="18" x14ac:dyDescent="0.25">
      <c r="A50" s="123"/>
      <c r="B50" s="159"/>
      <c r="C50" s="125" t="s">
        <v>110</v>
      </c>
      <c r="D50" s="125"/>
      <c r="E50" s="190"/>
    </row>
    <row r="51" spans="1:5" ht="18" x14ac:dyDescent="0.25">
      <c r="A51" s="123"/>
      <c r="B51" s="159"/>
      <c r="C51" s="125" t="s">
        <v>111</v>
      </c>
      <c r="D51" s="125"/>
      <c r="E51" s="190"/>
    </row>
    <row r="52" spans="1:5" ht="36" x14ac:dyDescent="0.25">
      <c r="A52" s="123"/>
      <c r="B52" s="192">
        <v>3</v>
      </c>
      <c r="C52" s="125" t="s">
        <v>153</v>
      </c>
      <c r="D52" s="125"/>
      <c r="E52" s="190"/>
    </row>
    <row r="53" spans="1:5" ht="18" x14ac:dyDescent="0.25">
      <c r="A53" s="123"/>
      <c r="B53" s="159"/>
      <c r="C53" s="125" t="s">
        <v>112</v>
      </c>
      <c r="D53" s="125"/>
      <c r="E53" s="190"/>
    </row>
    <row r="54" spans="1:5" ht="18" x14ac:dyDescent="0.25">
      <c r="A54" s="123"/>
      <c r="B54" s="159"/>
      <c r="C54" s="125" t="s">
        <v>136</v>
      </c>
      <c r="D54" s="125"/>
      <c r="E54" s="190"/>
    </row>
    <row r="55" spans="1:5" ht="18" x14ac:dyDescent="0.25">
      <c r="A55" s="123"/>
      <c r="B55" s="159"/>
      <c r="C55" s="125" t="s">
        <v>109</v>
      </c>
      <c r="D55" s="125"/>
      <c r="E55" s="190"/>
    </row>
    <row r="56" spans="1:5" ht="18" x14ac:dyDescent="0.25">
      <c r="A56" s="123"/>
      <c r="B56" s="159"/>
      <c r="C56" s="125" t="s">
        <v>110</v>
      </c>
      <c r="D56" s="125"/>
      <c r="E56" s="190"/>
    </row>
    <row r="57" spans="1:5" ht="18" x14ac:dyDescent="0.25">
      <c r="A57" s="123"/>
      <c r="B57" s="159"/>
      <c r="C57" s="125" t="s">
        <v>111</v>
      </c>
      <c r="D57" s="125"/>
      <c r="E57" s="190"/>
    </row>
    <row r="58" spans="1:5" ht="18" x14ac:dyDescent="0.25">
      <c r="A58" s="27"/>
      <c r="B58" s="192">
        <v>4</v>
      </c>
      <c r="C58" s="196" t="s">
        <v>96</v>
      </c>
      <c r="D58" s="196"/>
      <c r="E58" s="190"/>
    </row>
    <row r="59" spans="1:5" ht="18" x14ac:dyDescent="0.25">
      <c r="A59" s="27"/>
      <c r="B59" s="124"/>
      <c r="C59" s="125"/>
      <c r="D59" s="125"/>
    </row>
    <row r="60" spans="1:5" ht="18" x14ac:dyDescent="0.25">
      <c r="A60" s="27" t="s">
        <v>95</v>
      </c>
      <c r="B60" s="124"/>
      <c r="C60" s="125"/>
      <c r="D60" s="125"/>
    </row>
    <row r="61" spans="1:5" ht="35.25" customHeight="1" x14ac:dyDescent="0.25">
      <c r="A61" s="27"/>
      <c r="B61" s="192">
        <v>1</v>
      </c>
      <c r="C61" s="125" t="s">
        <v>158</v>
      </c>
      <c r="D61" s="125"/>
      <c r="E61" s="190"/>
    </row>
    <row r="62" spans="1:5" ht="19.5" customHeight="1" x14ac:dyDescent="0.25">
      <c r="A62" s="27"/>
      <c r="B62" s="192">
        <v>2</v>
      </c>
      <c r="C62" s="196" t="s">
        <v>160</v>
      </c>
      <c r="D62" s="196"/>
      <c r="E62" s="203" t="s">
        <v>117</v>
      </c>
    </row>
    <row r="63" spans="1:5" ht="18" customHeight="1" x14ac:dyDescent="0.25">
      <c r="A63" s="27"/>
      <c r="B63" s="192"/>
      <c r="C63" s="191" t="s">
        <v>99</v>
      </c>
      <c r="D63" s="191"/>
      <c r="E63" s="203"/>
    </row>
    <row r="64" spans="1:5" ht="18" customHeight="1" x14ac:dyDescent="0.25">
      <c r="A64" s="27"/>
      <c r="B64" s="192"/>
      <c r="C64" s="191" t="s">
        <v>100</v>
      </c>
      <c r="D64" s="191"/>
      <c r="E64" s="190"/>
    </row>
    <row r="65" spans="1:5" ht="18" customHeight="1" x14ac:dyDescent="0.25">
      <c r="A65" s="27"/>
      <c r="B65" s="192"/>
      <c r="C65" s="191" t="s">
        <v>101</v>
      </c>
      <c r="D65" s="191"/>
      <c r="E65" s="190"/>
    </row>
    <row r="66" spans="1:5" ht="18" customHeight="1" x14ac:dyDescent="0.3">
      <c r="A66" s="27"/>
      <c r="B66" s="192"/>
      <c r="C66" s="191" t="s">
        <v>76</v>
      </c>
      <c r="D66" s="191"/>
      <c r="E66" s="190"/>
    </row>
    <row r="67" spans="1:5" ht="18" customHeight="1" x14ac:dyDescent="0.3">
      <c r="A67" s="27"/>
      <c r="B67" s="192"/>
      <c r="C67" s="191" t="s">
        <v>77</v>
      </c>
      <c r="D67" s="191"/>
      <c r="E67" s="190"/>
    </row>
    <row r="68" spans="1:5" ht="18" customHeight="1" x14ac:dyDescent="0.25">
      <c r="A68" s="27"/>
      <c r="B68" s="192"/>
      <c r="C68" s="191" t="s">
        <v>102</v>
      </c>
      <c r="D68" s="191"/>
      <c r="E68" s="190"/>
    </row>
    <row r="69" spans="1:5" ht="18" customHeight="1" x14ac:dyDescent="0.25">
      <c r="A69" s="27"/>
      <c r="B69" s="192"/>
      <c r="C69" s="191" t="s">
        <v>104</v>
      </c>
      <c r="D69" s="191"/>
      <c r="E69" s="190"/>
    </row>
    <row r="70" spans="1:5" ht="18" customHeight="1" x14ac:dyDescent="0.25">
      <c r="A70" s="27"/>
      <c r="B70" s="192"/>
      <c r="C70" s="191" t="s">
        <v>103</v>
      </c>
      <c r="D70" s="191"/>
      <c r="E70" s="190"/>
    </row>
    <row r="71" spans="1:5" ht="18" customHeight="1" x14ac:dyDescent="0.25">
      <c r="A71" s="27"/>
      <c r="B71" s="192"/>
      <c r="C71" s="191" t="s">
        <v>105</v>
      </c>
      <c r="D71" s="191"/>
      <c r="E71" s="190"/>
    </row>
    <row r="72" spans="1:5" ht="18" customHeight="1" x14ac:dyDescent="0.25">
      <c r="A72" s="27"/>
      <c r="B72" s="192"/>
      <c r="C72" s="196" t="s">
        <v>161</v>
      </c>
      <c r="D72" s="196"/>
      <c r="E72" s="190"/>
    </row>
    <row r="73" spans="1:5" ht="72.75" customHeight="1" x14ac:dyDescent="0.25">
      <c r="A73" s="27"/>
      <c r="B73" s="192">
        <v>3</v>
      </c>
      <c r="C73" s="196" t="s">
        <v>162</v>
      </c>
      <c r="D73" s="196"/>
      <c r="E73" s="190"/>
    </row>
    <row r="74" spans="1:5" ht="54" customHeight="1" x14ac:dyDescent="0.25">
      <c r="A74" s="123"/>
      <c r="B74" s="192">
        <v>4</v>
      </c>
      <c r="C74" s="125" t="s">
        <v>163</v>
      </c>
      <c r="D74" s="125"/>
      <c r="E74" s="190"/>
    </row>
    <row r="75" spans="1:5" ht="18" x14ac:dyDescent="0.25">
      <c r="A75" s="27"/>
      <c r="B75" s="159"/>
      <c r="C75" s="123"/>
      <c r="D75" s="123"/>
      <c r="E75" s="190"/>
    </row>
    <row r="76" spans="1:5" ht="18" x14ac:dyDescent="0.25">
      <c r="A76" s="27"/>
      <c r="B76" s="159"/>
      <c r="C76" s="123"/>
      <c r="D76" s="123"/>
    </row>
    <row r="77" spans="1:5" ht="18" x14ac:dyDescent="0.25">
      <c r="A77" s="27"/>
      <c r="B77" s="159"/>
      <c r="C77" s="123"/>
      <c r="D77" s="123"/>
    </row>
    <row r="78" spans="1:5" ht="18" x14ac:dyDescent="0.25">
      <c r="A78" s="27"/>
      <c r="B78" s="159"/>
      <c r="C78" s="123"/>
      <c r="D78" s="123"/>
    </row>
  </sheetData>
  <sheetProtection algorithmName="SHA-512" hashValue="uVjQfsQPGZeKApAVgYGGemCXKI1fx0s3XfmKBGTuoeJHO+Anadoj+t2rcJOVuA+sSU9ELrS6MvTKDLZOuwkCdA==" saltValue="Jzl+ZcqD7bB4sQ2A5q+NDw==" spinCount="100000" sheet="1" objects="1" scenarios="1"/>
  <mergeCells count="9">
    <mergeCell ref="E40:E41"/>
    <mergeCell ref="E48:E49"/>
    <mergeCell ref="E62:E63"/>
    <mergeCell ref="A9:C9"/>
    <mergeCell ref="A11:C11"/>
    <mergeCell ref="A13:C13"/>
    <mergeCell ref="A10:C10"/>
    <mergeCell ref="A16:C16"/>
    <mergeCell ref="A14:C14"/>
  </mergeCells>
  <hyperlinks>
    <hyperlink ref="E40" location="'Contractor Entry Sheet'!A1" display="Go to Contractor Entry Sheet" xr:uid="{F580CF4D-432E-44F8-83E4-D58E026BFEC4}"/>
    <hyperlink ref="E48" location="'Current Workload Assessment'!A1" display="Go to Current Workload Assessment" xr:uid="{E72C11BA-86CE-4F5C-8266-E7A0570F112E}"/>
    <hyperlink ref="E62" location="'Results and Calculations'!A1" display="Go to Results &amp; Calculations" xr:uid="{3235C2A0-49A2-43B3-BE3D-A8354F03BEBF}"/>
    <hyperlink ref="A13" r:id="rId1" display="http://www.finance.wa.gov.au/cms/content.aspx?id=3700" xr:uid="{B5D9E810-0C60-4E8E-8FAB-C0E8112ACF5A}"/>
    <hyperlink ref="A13:C13" r:id="rId2" display="Further information on the Scheme can be downloaded from: http://www.finance.wa.gov.au/cms/uploadedFiles/Building_Management_and_Works/Contractor_information/business_risk_assessment_V1.0.pdf " xr:uid="{A4135466-2C4D-40B9-88B4-30C955699251}"/>
  </hyperlinks>
  <pageMargins left="0.70866141732283472" right="0.70866141732283472" top="0.74803149606299213" bottom="0.74803149606299213" header="0.31496062992125984" footer="0.31496062992125984"/>
  <pageSetup paperSize="9" scale="41" fitToHeight="4" orientation="portrait" r:id="rId3"/>
  <headerFooter>
    <oddHeader>&amp;C&amp;"Calibri"&amp;12&amp;KFF0000 OFFICIAL&amp;1#_x000D_</oddHeader>
  </headerFooter>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F35E4-3248-49CA-BC8B-AE30256CA969}">
  <sheetPr codeName="Sheet1">
    <pageSetUpPr fitToPage="1"/>
  </sheetPr>
  <dimension ref="A1:Q77"/>
  <sheetViews>
    <sheetView view="pageBreakPreview" topLeftCell="A36" zoomScale="90" zoomScaleNormal="100" zoomScaleSheetLayoutView="90" workbookViewId="0">
      <selection activeCell="B65" sqref="B65"/>
    </sheetView>
  </sheetViews>
  <sheetFormatPr defaultColWidth="9.140625" defaultRowHeight="12.75" x14ac:dyDescent="0.2"/>
  <cols>
    <col min="1" max="1" width="35.42578125" customWidth="1"/>
    <col min="2" max="2" width="16.5703125" customWidth="1"/>
    <col min="3" max="3" width="2.28515625" customWidth="1"/>
    <col min="4" max="4" width="16.5703125" customWidth="1"/>
    <col min="5" max="5" width="2" customWidth="1"/>
    <col min="6" max="6" width="16.5703125" customWidth="1"/>
    <col min="7" max="7" width="2" customWidth="1"/>
    <col min="8" max="8" width="5.7109375" customWidth="1"/>
    <col min="9" max="9" width="1.85546875" customWidth="1"/>
    <col min="11" max="11" width="13.42578125" bestFit="1" customWidth="1"/>
    <col min="14" max="14" width="9.140625" style="33"/>
    <col min="15" max="15" width="11.28515625" style="33" bestFit="1" customWidth="1"/>
    <col min="16" max="16" width="9.140625" style="33"/>
  </cols>
  <sheetData>
    <row r="1" spans="1:17" ht="12.75" customHeight="1" x14ac:dyDescent="0.2"/>
    <row r="2" spans="1:17" ht="18" x14ac:dyDescent="0.25">
      <c r="A2" s="210" t="s">
        <v>114</v>
      </c>
      <c r="B2" s="210"/>
      <c r="C2" s="210"/>
      <c r="D2" s="210"/>
      <c r="E2" s="210"/>
      <c r="F2" s="210"/>
    </row>
    <row r="3" spans="1:17" ht="18" x14ac:dyDescent="0.25">
      <c r="A3" s="170"/>
      <c r="B3" s="170"/>
      <c r="C3" s="170"/>
      <c r="D3" s="170"/>
      <c r="E3" s="170"/>
      <c r="F3" s="170"/>
    </row>
    <row r="4" spans="1:17" x14ac:dyDescent="0.2">
      <c r="A4" s="186" t="s">
        <v>139</v>
      </c>
    </row>
    <row r="5" spans="1:17" x14ac:dyDescent="0.2">
      <c r="A5" s="211" t="s">
        <v>144</v>
      </c>
      <c r="B5" s="212"/>
      <c r="C5" s="161"/>
      <c r="D5" s="161"/>
      <c r="E5" s="161"/>
      <c r="F5" s="161"/>
      <c r="J5" s="32"/>
      <c r="N5" s="209"/>
      <c r="O5" s="209"/>
      <c r="P5" s="209"/>
      <c r="Q5" s="82"/>
    </row>
    <row r="6" spans="1:17" ht="18" x14ac:dyDescent="0.25">
      <c r="A6" s="122"/>
      <c r="B6" s="31"/>
      <c r="J6" s="32"/>
      <c r="N6" s="121"/>
      <c r="O6" s="121"/>
      <c r="P6" s="121"/>
      <c r="Q6" s="82"/>
    </row>
    <row r="7" spans="1:17" ht="18" x14ac:dyDescent="0.25">
      <c r="B7" s="31"/>
      <c r="J7" s="32"/>
      <c r="N7" s="121"/>
      <c r="O7" s="121"/>
      <c r="P7" s="121"/>
      <c r="Q7" s="82"/>
    </row>
    <row r="8" spans="1:17" x14ac:dyDescent="0.2">
      <c r="A8" t="s">
        <v>34</v>
      </c>
      <c r="B8" s="153" t="s">
        <v>35</v>
      </c>
      <c r="F8" s="115"/>
      <c r="G8" s="116"/>
      <c r="H8" s="117"/>
      <c r="I8" s="116"/>
      <c r="J8" s="32"/>
      <c r="N8" s="71"/>
      <c r="O8" s="72"/>
      <c r="P8" s="72"/>
      <c r="Q8" s="82"/>
    </row>
    <row r="9" spans="1:17" x14ac:dyDescent="0.2">
      <c r="A9" t="s">
        <v>8</v>
      </c>
      <c r="B9" s="160">
        <f ca="1">TODAY()</f>
        <v>45882</v>
      </c>
      <c r="F9" s="115"/>
      <c r="G9" s="116"/>
      <c r="H9" s="117"/>
      <c r="I9" s="116"/>
      <c r="J9" s="32"/>
      <c r="N9" s="71"/>
      <c r="O9" s="72"/>
      <c r="P9" s="72"/>
      <c r="Q9" s="82"/>
    </row>
    <row r="10" spans="1:17" ht="26.25" customHeight="1" x14ac:dyDescent="0.2">
      <c r="A10" t="s">
        <v>70</v>
      </c>
      <c r="B10" s="213"/>
      <c r="C10" s="214"/>
      <c r="D10" s="214"/>
      <c r="E10" s="214"/>
      <c r="F10" s="214"/>
      <c r="G10" s="214"/>
      <c r="H10" s="215"/>
      <c r="I10" s="116"/>
      <c r="J10" s="116"/>
      <c r="K10" s="32"/>
      <c r="N10" s="71"/>
      <c r="O10" s="72"/>
      <c r="P10" s="72"/>
      <c r="Q10" s="82"/>
    </row>
    <row r="11" spans="1:17" x14ac:dyDescent="0.2">
      <c r="A11" t="s">
        <v>140</v>
      </c>
      <c r="B11" s="162"/>
      <c r="F11" s="115"/>
      <c r="G11" s="116"/>
      <c r="H11" s="117"/>
      <c r="I11" s="116"/>
      <c r="J11" s="32"/>
      <c r="N11" s="72"/>
      <c r="O11" s="72"/>
      <c r="P11" s="72"/>
      <c r="Q11" s="82"/>
    </row>
    <row r="12" spans="1:17" x14ac:dyDescent="0.2">
      <c r="B12" s="114" t="s">
        <v>67</v>
      </c>
      <c r="F12" s="115"/>
      <c r="G12" s="116"/>
      <c r="H12" s="117"/>
      <c r="I12" s="116"/>
      <c r="J12" s="32"/>
      <c r="N12" s="72"/>
      <c r="O12" s="73"/>
      <c r="P12" s="72"/>
      <c r="Q12" s="82"/>
    </row>
    <row r="13" spans="1:17" x14ac:dyDescent="0.2">
      <c r="B13" s="208" t="s">
        <v>115</v>
      </c>
      <c r="C13" s="208"/>
      <c r="D13" s="208"/>
      <c r="E13" s="208"/>
      <c r="F13" s="208"/>
      <c r="G13" s="116"/>
      <c r="H13" s="117"/>
      <c r="I13" s="116"/>
      <c r="J13" s="32"/>
      <c r="N13" s="72"/>
      <c r="O13" s="73"/>
      <c r="P13" s="72"/>
      <c r="Q13" s="82"/>
    </row>
    <row r="14" spans="1:17" x14ac:dyDescent="0.2">
      <c r="N14" s="72"/>
      <c r="O14" s="72"/>
      <c r="P14" s="72"/>
      <c r="Q14" s="82"/>
    </row>
    <row r="15" spans="1:17" ht="56.25" customHeight="1" x14ac:dyDescent="0.2">
      <c r="B15" s="86" t="s">
        <v>118</v>
      </c>
      <c r="C15" s="2"/>
      <c r="D15" s="86" t="s">
        <v>119</v>
      </c>
      <c r="F15" s="86" t="s">
        <v>120</v>
      </c>
      <c r="N15" s="72"/>
      <c r="O15" s="72"/>
      <c r="P15" s="72"/>
      <c r="Q15" s="82"/>
    </row>
    <row r="16" spans="1:17" ht="9.75" customHeight="1" x14ac:dyDescent="0.25">
      <c r="A16" s="3"/>
      <c r="B16" s="11"/>
      <c r="C16" s="34"/>
      <c r="D16" s="11"/>
      <c r="E16" s="34"/>
      <c r="F16" s="11"/>
      <c r="G16" s="34"/>
      <c r="N16" s="71"/>
      <c r="O16" s="72"/>
      <c r="P16" s="72"/>
      <c r="Q16" s="82"/>
    </row>
    <row r="17" spans="1:17" x14ac:dyDescent="0.2">
      <c r="B17" s="12"/>
      <c r="C17" s="12"/>
      <c r="D17" s="12"/>
      <c r="E17" s="12"/>
      <c r="F17" s="12"/>
      <c r="G17" s="12"/>
      <c r="N17" s="72"/>
      <c r="O17" s="72"/>
      <c r="P17" s="72"/>
      <c r="Q17" s="82"/>
    </row>
    <row r="18" spans="1:17" x14ac:dyDescent="0.2">
      <c r="A18" t="s">
        <v>71</v>
      </c>
      <c r="B18" s="136"/>
      <c r="C18" s="35"/>
      <c r="D18" s="136"/>
      <c r="E18" s="35"/>
      <c r="F18" s="136"/>
      <c r="G18" s="35"/>
      <c r="I18" s="36"/>
      <c r="N18" s="71"/>
      <c r="O18" s="72"/>
      <c r="P18" s="72"/>
      <c r="Q18" s="82"/>
    </row>
    <row r="19" spans="1:17" x14ac:dyDescent="0.2">
      <c r="B19" s="35"/>
      <c r="C19" s="35"/>
      <c r="D19" s="35"/>
      <c r="E19" s="35"/>
      <c r="F19" s="35"/>
      <c r="G19" s="35"/>
      <c r="I19" s="36"/>
      <c r="N19" s="72"/>
      <c r="O19" s="72"/>
      <c r="P19" s="72"/>
      <c r="Q19" s="82"/>
    </row>
    <row r="20" spans="1:17" x14ac:dyDescent="0.2">
      <c r="A20" t="s">
        <v>9</v>
      </c>
      <c r="B20" s="136"/>
      <c r="C20" s="35"/>
      <c r="D20" s="136"/>
      <c r="E20" s="35"/>
      <c r="F20" s="136"/>
      <c r="G20" s="35"/>
      <c r="I20" s="36"/>
      <c r="N20" s="77"/>
      <c r="O20" s="85"/>
      <c r="P20" s="72"/>
      <c r="Q20" s="82"/>
    </row>
    <row r="21" spans="1:17" x14ac:dyDescent="0.2">
      <c r="B21" s="35"/>
      <c r="C21" s="35"/>
      <c r="D21" s="35"/>
      <c r="E21" s="35"/>
      <c r="F21" s="35"/>
      <c r="G21" s="35"/>
      <c r="I21" s="36"/>
      <c r="N21" s="77"/>
      <c r="O21" s="71"/>
      <c r="P21" s="72"/>
      <c r="Q21" s="82"/>
    </row>
    <row r="22" spans="1:17" x14ac:dyDescent="0.2">
      <c r="A22" t="s">
        <v>121</v>
      </c>
      <c r="B22" s="136"/>
      <c r="C22" s="35"/>
      <c r="D22" s="136"/>
      <c r="E22" s="35"/>
      <c r="F22" s="136"/>
      <c r="G22" s="35"/>
      <c r="I22" s="36"/>
      <c r="N22" s="77"/>
      <c r="O22" s="71"/>
      <c r="P22" s="72"/>
      <c r="Q22" s="82"/>
    </row>
    <row r="23" spans="1:17" x14ac:dyDescent="0.2">
      <c r="B23" s="35"/>
      <c r="C23" s="35"/>
      <c r="D23" s="35"/>
      <c r="E23" s="35"/>
      <c r="F23" s="35"/>
      <c r="G23" s="35"/>
      <c r="I23" s="36"/>
      <c r="N23" s="77"/>
      <c r="O23" s="71"/>
      <c r="P23" s="72"/>
      <c r="Q23" s="82"/>
    </row>
    <row r="24" spans="1:17" x14ac:dyDescent="0.2">
      <c r="A24" t="s">
        <v>122</v>
      </c>
      <c r="B24" s="136"/>
      <c r="C24" s="35"/>
      <c r="D24" s="136"/>
      <c r="E24" s="35"/>
      <c r="F24" s="136"/>
      <c r="G24" s="35"/>
      <c r="I24" s="36"/>
      <c r="N24" s="77"/>
      <c r="O24" s="72"/>
      <c r="P24" s="72"/>
      <c r="Q24" s="82"/>
    </row>
    <row r="25" spans="1:17" x14ac:dyDescent="0.2">
      <c r="B25" s="35"/>
      <c r="C25" s="35"/>
      <c r="D25" s="35"/>
      <c r="E25" s="35"/>
      <c r="F25" s="35"/>
      <c r="G25" s="35"/>
      <c r="I25" s="36"/>
      <c r="N25" s="77"/>
      <c r="O25" s="72"/>
      <c r="P25" s="72"/>
      <c r="Q25" s="82"/>
    </row>
    <row r="26" spans="1:17" x14ac:dyDescent="0.2">
      <c r="B26" s="35"/>
      <c r="C26" s="35"/>
      <c r="D26" s="35"/>
      <c r="E26" s="35"/>
      <c r="F26" s="35"/>
      <c r="G26" s="36"/>
      <c r="I26" s="36"/>
      <c r="N26" s="77"/>
      <c r="O26" s="72"/>
      <c r="P26" s="72"/>
      <c r="Q26" s="82"/>
    </row>
    <row r="27" spans="1:17" x14ac:dyDescent="0.2">
      <c r="A27" s="1" t="s">
        <v>1</v>
      </c>
      <c r="B27" s="135"/>
      <c r="C27" s="36"/>
      <c r="D27" s="135"/>
      <c r="E27" s="36"/>
      <c r="F27" s="135"/>
      <c r="G27" s="36"/>
      <c r="I27" s="36"/>
      <c r="N27" s="77"/>
      <c r="O27" s="72"/>
      <c r="P27" s="72"/>
      <c r="Q27" s="82"/>
    </row>
    <row r="28" spans="1:17" x14ac:dyDescent="0.2">
      <c r="A28" t="s">
        <v>24</v>
      </c>
      <c r="B28" s="112"/>
      <c r="C28" s="36"/>
      <c r="D28" s="112"/>
      <c r="E28" s="36"/>
      <c r="F28" s="112"/>
      <c r="G28" s="36"/>
      <c r="I28" s="36"/>
      <c r="N28" s="77"/>
      <c r="O28" s="72"/>
      <c r="P28" s="72"/>
      <c r="Q28" s="82"/>
    </row>
    <row r="29" spans="1:17" x14ac:dyDescent="0.2">
      <c r="A29" t="s">
        <v>17</v>
      </c>
      <c r="B29" s="135"/>
      <c r="C29" s="36"/>
      <c r="D29" s="135"/>
      <c r="E29" s="36"/>
      <c r="F29" s="135"/>
      <c r="G29" s="36"/>
      <c r="I29" s="36"/>
      <c r="N29" s="77"/>
      <c r="O29" s="72"/>
      <c r="P29" s="72"/>
      <c r="Q29" s="82"/>
    </row>
    <row r="30" spans="1:17" x14ac:dyDescent="0.2">
      <c r="A30" t="s">
        <v>18</v>
      </c>
      <c r="B30" s="135"/>
      <c r="C30" s="36"/>
      <c r="D30" s="135"/>
      <c r="E30" s="36"/>
      <c r="F30" s="135"/>
      <c r="G30" s="36"/>
      <c r="I30" s="36"/>
      <c r="N30" s="72"/>
      <c r="O30" s="72"/>
      <c r="P30" s="72"/>
      <c r="Q30" s="82"/>
    </row>
    <row r="31" spans="1:17" x14ac:dyDescent="0.2">
      <c r="A31" t="s">
        <v>19</v>
      </c>
      <c r="B31" s="135"/>
      <c r="C31" s="36"/>
      <c r="D31" s="135"/>
      <c r="E31" s="36"/>
      <c r="F31" s="135"/>
      <c r="G31" s="36"/>
      <c r="I31" s="36"/>
      <c r="N31" s="72"/>
      <c r="O31" s="72"/>
      <c r="P31" s="72"/>
      <c r="Q31" s="82"/>
    </row>
    <row r="32" spans="1:17" x14ac:dyDescent="0.2">
      <c r="A32" t="s">
        <v>25</v>
      </c>
      <c r="B32" s="135"/>
      <c r="C32" s="36"/>
      <c r="D32" s="135"/>
      <c r="E32" s="36"/>
      <c r="F32" s="135"/>
      <c r="G32" s="36"/>
      <c r="I32" s="36"/>
      <c r="Q32" s="82"/>
    </row>
    <row r="33" spans="1:11" x14ac:dyDescent="0.2">
      <c r="A33" t="s">
        <v>36</v>
      </c>
      <c r="B33" s="135"/>
      <c r="C33" s="36"/>
      <c r="D33" s="135"/>
      <c r="E33" s="36"/>
      <c r="F33" s="135"/>
      <c r="G33" s="36"/>
      <c r="I33" s="36"/>
    </row>
    <row r="34" spans="1:11" x14ac:dyDescent="0.2">
      <c r="A34" t="s">
        <v>20</v>
      </c>
      <c r="B34" s="135"/>
      <c r="C34" s="36"/>
      <c r="D34" s="135"/>
      <c r="E34" s="36"/>
      <c r="F34" s="135"/>
      <c r="G34" s="36"/>
      <c r="I34" s="36"/>
    </row>
    <row r="35" spans="1:11" x14ac:dyDescent="0.2">
      <c r="A35" t="s">
        <v>21</v>
      </c>
      <c r="B35" s="135"/>
      <c r="C35" s="36"/>
      <c r="D35" s="135"/>
      <c r="E35" s="36"/>
      <c r="F35" s="135"/>
      <c r="G35" s="36"/>
      <c r="I35" s="36"/>
    </row>
    <row r="36" spans="1:11" x14ac:dyDescent="0.2">
      <c r="A36" t="s">
        <v>22</v>
      </c>
      <c r="B36" s="135"/>
      <c r="C36" s="36"/>
      <c r="D36" s="135"/>
      <c r="E36" s="36"/>
      <c r="F36" s="135"/>
      <c r="G36" s="36"/>
      <c r="I36" s="36"/>
    </row>
    <row r="37" spans="1:11" x14ac:dyDescent="0.2">
      <c r="A37" t="s">
        <v>23</v>
      </c>
      <c r="B37" s="135"/>
      <c r="C37" s="36"/>
      <c r="D37" s="135"/>
      <c r="E37" s="36"/>
      <c r="F37" s="135"/>
      <c r="G37" s="36"/>
      <c r="I37" s="36"/>
    </row>
    <row r="38" spans="1:11" x14ac:dyDescent="0.2">
      <c r="A38" s="1" t="s">
        <v>26</v>
      </c>
      <c r="B38" s="111">
        <f>B27-SUM(B29:B37)</f>
        <v>0</v>
      </c>
      <c r="C38" s="36"/>
      <c r="D38" s="111">
        <f>D27-SUM(D29:D37)</f>
        <v>0</v>
      </c>
      <c r="E38" s="36"/>
      <c r="F38" s="111">
        <f>F27-SUM(F29:F37)</f>
        <v>0</v>
      </c>
      <c r="G38" s="36"/>
      <c r="I38" s="36"/>
      <c r="K38" s="36"/>
    </row>
    <row r="39" spans="1:11" x14ac:dyDescent="0.2">
      <c r="B39" s="36"/>
      <c r="C39" s="36"/>
      <c r="D39" s="36"/>
      <c r="E39" s="36"/>
      <c r="F39" s="36"/>
      <c r="G39" s="36"/>
      <c r="I39" s="36"/>
    </row>
    <row r="40" spans="1:11" x14ac:dyDescent="0.2">
      <c r="A40" s="1" t="s">
        <v>2</v>
      </c>
      <c r="B40" s="135"/>
      <c r="C40" s="36"/>
      <c r="D40" s="135"/>
      <c r="E40" s="36"/>
      <c r="F40" s="135"/>
      <c r="G40" s="36"/>
      <c r="I40" s="36"/>
    </row>
    <row r="41" spans="1:11" x14ac:dyDescent="0.2">
      <c r="A41" t="s">
        <v>24</v>
      </c>
      <c r="B41" s="36"/>
      <c r="C41" s="36"/>
      <c r="D41" s="36"/>
      <c r="E41" s="36"/>
      <c r="F41" s="36"/>
      <c r="G41" s="36"/>
      <c r="I41" s="36"/>
    </row>
    <row r="42" spans="1:11" x14ac:dyDescent="0.2">
      <c r="A42" t="s">
        <v>17</v>
      </c>
      <c r="B42" s="135"/>
      <c r="C42" s="36"/>
      <c r="D42" s="135"/>
      <c r="E42" s="36"/>
      <c r="F42" s="135"/>
      <c r="G42" s="36"/>
      <c r="I42" s="36"/>
    </row>
    <row r="43" spans="1:11" x14ac:dyDescent="0.2">
      <c r="A43" t="s">
        <v>18</v>
      </c>
      <c r="B43" s="135"/>
      <c r="C43" s="36"/>
      <c r="D43" s="135"/>
      <c r="E43" s="36"/>
      <c r="F43" s="135"/>
      <c r="G43" s="36"/>
      <c r="I43" s="36"/>
    </row>
    <row r="44" spans="1:11" x14ac:dyDescent="0.2">
      <c r="A44" t="s">
        <v>19</v>
      </c>
      <c r="B44" s="135"/>
      <c r="C44" s="36"/>
      <c r="D44" s="135"/>
      <c r="E44" s="36"/>
      <c r="F44" s="135"/>
      <c r="G44" s="36"/>
      <c r="I44" s="36"/>
    </row>
    <row r="45" spans="1:11" x14ac:dyDescent="0.2">
      <c r="A45" t="s">
        <v>25</v>
      </c>
      <c r="B45" s="135"/>
      <c r="C45" s="36"/>
      <c r="D45" s="135"/>
      <c r="E45" s="36"/>
      <c r="F45" s="135"/>
      <c r="G45" s="36"/>
      <c r="I45" s="36"/>
    </row>
    <row r="46" spans="1:11" x14ac:dyDescent="0.2">
      <c r="A46" t="s">
        <v>36</v>
      </c>
      <c r="B46" s="135"/>
      <c r="C46" s="36"/>
      <c r="D46" s="135"/>
      <c r="E46" s="36"/>
      <c r="F46" s="135"/>
      <c r="G46" s="36"/>
      <c r="I46" s="36"/>
    </row>
    <row r="47" spans="1:11" x14ac:dyDescent="0.2">
      <c r="A47" t="s">
        <v>20</v>
      </c>
      <c r="B47" s="135"/>
      <c r="C47" s="36"/>
      <c r="D47" s="135"/>
      <c r="E47" s="36"/>
      <c r="F47" s="135"/>
      <c r="G47" s="36"/>
      <c r="I47" s="36"/>
    </row>
    <row r="48" spans="1:11" x14ac:dyDescent="0.2">
      <c r="A48" t="s">
        <v>21</v>
      </c>
      <c r="B48" s="135"/>
      <c r="C48" s="36"/>
      <c r="D48" s="135"/>
      <c r="E48" s="36"/>
      <c r="F48" s="135"/>
      <c r="G48" s="36"/>
      <c r="I48" s="36"/>
    </row>
    <row r="49" spans="1:9" x14ac:dyDescent="0.2">
      <c r="A49" t="s">
        <v>22</v>
      </c>
      <c r="B49" s="135"/>
      <c r="C49" s="36"/>
      <c r="D49" s="135"/>
      <c r="E49" s="36"/>
      <c r="F49" s="135"/>
      <c r="G49" s="36"/>
      <c r="I49" s="36"/>
    </row>
    <row r="50" spans="1:9" x14ac:dyDescent="0.2">
      <c r="A50" t="s">
        <v>23</v>
      </c>
      <c r="B50" s="135"/>
      <c r="C50" s="36"/>
      <c r="D50" s="135"/>
      <c r="E50" s="36"/>
      <c r="F50" s="135"/>
      <c r="G50" s="36"/>
      <c r="I50" s="36"/>
    </row>
    <row r="51" spans="1:9" x14ac:dyDescent="0.2">
      <c r="A51" s="1" t="s">
        <v>27</v>
      </c>
      <c r="B51" s="107">
        <f>+B40-SUM(B42:B50)</f>
        <v>0</v>
      </c>
      <c r="C51" s="36"/>
      <c r="D51" s="107">
        <f>+D40-SUM(D42:D50)</f>
        <v>0</v>
      </c>
      <c r="E51" s="36"/>
      <c r="F51" s="107">
        <f>+F40-SUM(F42:F50)</f>
        <v>0</v>
      </c>
      <c r="G51" s="36"/>
      <c r="I51" s="36"/>
    </row>
    <row r="52" spans="1:9" x14ac:dyDescent="0.2">
      <c r="B52" s="36"/>
      <c r="C52" s="36"/>
      <c r="D52" s="36"/>
      <c r="E52" s="36"/>
      <c r="F52" s="36"/>
      <c r="G52" s="36"/>
      <c r="I52" s="36"/>
    </row>
    <row r="53" spans="1:9" ht="13.5" thickBot="1" x14ac:dyDescent="0.25">
      <c r="A53" s="1" t="s">
        <v>30</v>
      </c>
      <c r="B53" s="108">
        <f>+B38+B51</f>
        <v>0</v>
      </c>
      <c r="C53" s="36"/>
      <c r="D53" s="108">
        <f>+D38+D51</f>
        <v>0</v>
      </c>
      <c r="E53" s="36"/>
      <c r="F53" s="108">
        <f>+F38+F51</f>
        <v>0</v>
      </c>
      <c r="G53" s="36"/>
      <c r="I53" s="36"/>
    </row>
    <row r="54" spans="1:9" ht="13.5" thickTop="1" x14ac:dyDescent="0.2">
      <c r="B54" s="36"/>
      <c r="C54" s="36"/>
      <c r="D54" s="36"/>
      <c r="E54" s="36"/>
      <c r="F54" s="36"/>
      <c r="G54" s="36"/>
      <c r="I54" s="36"/>
    </row>
    <row r="55" spans="1:9" x14ac:dyDescent="0.2">
      <c r="A55" s="1" t="s">
        <v>10</v>
      </c>
      <c r="B55" s="135"/>
      <c r="C55" s="36"/>
      <c r="D55" s="135"/>
      <c r="E55" s="36"/>
      <c r="F55" s="135"/>
      <c r="G55" s="36"/>
      <c r="I55" s="36"/>
    </row>
    <row r="56" spans="1:9" x14ac:dyDescent="0.2">
      <c r="A56" t="s">
        <v>24</v>
      </c>
      <c r="B56" s="112"/>
      <c r="C56" s="36"/>
      <c r="D56" s="112"/>
      <c r="E56" s="36"/>
      <c r="F56" s="112"/>
      <c r="G56" s="36"/>
      <c r="I56" s="36"/>
    </row>
    <row r="57" spans="1:9" x14ac:dyDescent="0.2">
      <c r="A57" t="s">
        <v>17</v>
      </c>
      <c r="B57" s="135"/>
      <c r="C57" s="36"/>
      <c r="D57" s="135"/>
      <c r="E57" s="36"/>
      <c r="F57" s="135"/>
      <c r="G57" s="36"/>
      <c r="I57" s="36"/>
    </row>
    <row r="58" spans="1:9" x14ac:dyDescent="0.2">
      <c r="A58" t="s">
        <v>18</v>
      </c>
      <c r="B58" s="135"/>
      <c r="C58" s="36"/>
      <c r="D58" s="135"/>
      <c r="E58" s="36"/>
      <c r="F58" s="135"/>
      <c r="G58" s="36"/>
      <c r="I58" s="36"/>
    </row>
    <row r="59" spans="1:9" x14ac:dyDescent="0.2">
      <c r="A59" t="s">
        <v>19</v>
      </c>
      <c r="B59" s="135"/>
      <c r="C59" s="36"/>
      <c r="D59" s="135"/>
      <c r="E59" s="36"/>
      <c r="F59" s="135"/>
      <c r="G59" s="36"/>
      <c r="I59" s="36"/>
    </row>
    <row r="60" spans="1:9" x14ac:dyDescent="0.2">
      <c r="A60" t="s">
        <v>20</v>
      </c>
      <c r="B60" s="135"/>
      <c r="C60" s="36"/>
      <c r="D60" s="135"/>
      <c r="E60" s="36"/>
      <c r="F60" s="135"/>
      <c r="G60" s="36"/>
      <c r="I60" s="36"/>
    </row>
    <row r="61" spans="1:9" x14ac:dyDescent="0.2">
      <c r="A61" t="s">
        <v>21</v>
      </c>
      <c r="B61" s="135"/>
      <c r="C61" s="36"/>
      <c r="D61" s="135"/>
      <c r="E61" s="36"/>
      <c r="F61" s="135"/>
      <c r="G61" s="36"/>
      <c r="I61" s="36"/>
    </row>
    <row r="62" spans="1:9" x14ac:dyDescent="0.2">
      <c r="A62" t="s">
        <v>22</v>
      </c>
      <c r="B62" s="135"/>
      <c r="C62" s="36"/>
      <c r="D62" s="135"/>
      <c r="E62" s="36"/>
      <c r="F62" s="135"/>
      <c r="G62" s="36"/>
      <c r="I62" s="36"/>
    </row>
    <row r="63" spans="1:9" x14ac:dyDescent="0.2">
      <c r="A63" s="1" t="s">
        <v>28</v>
      </c>
      <c r="B63" s="107">
        <f>+B55-SUM(B57:B62)</f>
        <v>0</v>
      </c>
      <c r="C63" s="36"/>
      <c r="D63" s="107">
        <f>+D55-SUM(D57:D62)</f>
        <v>0</v>
      </c>
      <c r="E63" s="36"/>
      <c r="F63" s="107">
        <f>+F55-SUM(F57:F62)</f>
        <v>0</v>
      </c>
      <c r="G63" s="36"/>
      <c r="I63" s="36"/>
    </row>
    <row r="64" spans="1:9" x14ac:dyDescent="0.2">
      <c r="B64" s="36"/>
      <c r="C64" s="36"/>
      <c r="D64" s="36"/>
      <c r="E64" s="36"/>
      <c r="F64" s="36"/>
      <c r="G64" s="36"/>
      <c r="I64" s="36"/>
    </row>
    <row r="65" spans="1:9" x14ac:dyDescent="0.2">
      <c r="A65" s="1" t="s">
        <v>11</v>
      </c>
      <c r="B65" s="135"/>
      <c r="C65" s="36"/>
      <c r="D65" s="135"/>
      <c r="E65" s="36"/>
      <c r="F65" s="135"/>
      <c r="G65" s="36"/>
      <c r="I65" s="36"/>
    </row>
    <row r="66" spans="1:9" x14ac:dyDescent="0.2">
      <c r="A66" t="s">
        <v>24</v>
      </c>
      <c r="B66" s="112"/>
      <c r="C66" s="36"/>
      <c r="D66" s="112"/>
      <c r="E66" s="36"/>
      <c r="F66" s="112"/>
      <c r="G66" s="36"/>
      <c r="I66" s="36"/>
    </row>
    <row r="67" spans="1:9" x14ac:dyDescent="0.2">
      <c r="A67" t="s">
        <v>17</v>
      </c>
      <c r="B67" s="135"/>
      <c r="C67" s="36"/>
      <c r="D67" s="135"/>
      <c r="E67" s="36"/>
      <c r="F67" s="135"/>
      <c r="G67" s="36"/>
      <c r="I67" s="36"/>
    </row>
    <row r="68" spans="1:9" x14ac:dyDescent="0.2">
      <c r="A68" t="s">
        <v>18</v>
      </c>
      <c r="B68" s="135"/>
      <c r="C68" s="36"/>
      <c r="D68" s="135"/>
      <c r="E68" s="36"/>
      <c r="F68" s="135"/>
      <c r="G68" s="36"/>
      <c r="I68" s="36"/>
    </row>
    <row r="69" spans="1:9" x14ac:dyDescent="0.2">
      <c r="A69" t="s">
        <v>19</v>
      </c>
      <c r="B69" s="135"/>
      <c r="C69" s="36"/>
      <c r="D69" s="135"/>
      <c r="E69" s="36"/>
      <c r="F69" s="135"/>
      <c r="G69" s="36"/>
      <c r="I69" s="36"/>
    </row>
    <row r="70" spans="1:9" x14ac:dyDescent="0.2">
      <c r="A70" t="s">
        <v>20</v>
      </c>
      <c r="B70" s="135"/>
      <c r="C70" s="36"/>
      <c r="D70" s="135"/>
      <c r="E70" s="36"/>
      <c r="F70" s="135"/>
      <c r="G70" s="36"/>
      <c r="I70" s="36"/>
    </row>
    <row r="71" spans="1:9" x14ac:dyDescent="0.2">
      <c r="A71" t="s">
        <v>21</v>
      </c>
      <c r="B71" s="135"/>
      <c r="C71" s="36"/>
      <c r="D71" s="135"/>
      <c r="E71" s="36"/>
      <c r="F71" s="135"/>
      <c r="G71" s="36"/>
      <c r="I71" s="36"/>
    </row>
    <row r="72" spans="1:9" x14ac:dyDescent="0.2">
      <c r="A72" t="s">
        <v>22</v>
      </c>
      <c r="B72" s="135"/>
      <c r="C72" s="36"/>
      <c r="D72" s="135"/>
      <c r="E72" s="36"/>
      <c r="F72" s="135"/>
      <c r="G72" s="36"/>
      <c r="I72" s="36"/>
    </row>
    <row r="73" spans="1:9" x14ac:dyDescent="0.2">
      <c r="A73" s="1" t="s">
        <v>29</v>
      </c>
      <c r="B73" s="107">
        <f>+B65-SUM(B67:B72)</f>
        <v>0</v>
      </c>
      <c r="C73" s="36"/>
      <c r="D73" s="107">
        <f>+D65-SUM(D67:D72)</f>
        <v>0</v>
      </c>
      <c r="E73" s="36"/>
      <c r="F73" s="107">
        <f>+F65-SUM(F67:F72)</f>
        <v>0</v>
      </c>
      <c r="G73" s="36"/>
      <c r="I73" s="36"/>
    </row>
    <row r="74" spans="1:9" x14ac:dyDescent="0.2">
      <c r="B74" s="36"/>
      <c r="C74" s="36"/>
      <c r="D74" s="36"/>
      <c r="E74" s="36"/>
      <c r="F74" s="36"/>
      <c r="G74" s="36"/>
      <c r="I74" s="36"/>
    </row>
    <row r="75" spans="1:9" ht="13.5" thickBot="1" x14ac:dyDescent="0.25">
      <c r="A75" s="1" t="s">
        <v>31</v>
      </c>
      <c r="B75" s="108">
        <f>+B63+B73</f>
        <v>0</v>
      </c>
      <c r="C75" s="36"/>
      <c r="D75" s="108">
        <f>+D63+D73</f>
        <v>0</v>
      </c>
      <c r="E75" s="36"/>
      <c r="F75" s="108">
        <f>+F63+F73</f>
        <v>0</v>
      </c>
    </row>
    <row r="76" spans="1:9" ht="13.5" thickTop="1" x14ac:dyDescent="0.2">
      <c r="E76" s="36"/>
      <c r="F76" s="36"/>
    </row>
    <row r="77" spans="1:9" ht="13.5" thickBot="1" x14ac:dyDescent="0.25">
      <c r="A77" s="1" t="s">
        <v>58</v>
      </c>
      <c r="B77" s="109">
        <f>+B53-B75</f>
        <v>0</v>
      </c>
      <c r="C77" s="36"/>
      <c r="D77" s="109">
        <f>+D53-D75</f>
        <v>0</v>
      </c>
      <c r="E77" s="36"/>
      <c r="F77" s="109">
        <f>+F53-F75</f>
        <v>0</v>
      </c>
    </row>
  </sheetData>
  <sheetProtection password="D39E" sheet="1" objects="1" scenarios="1" selectLockedCells="1"/>
  <mergeCells count="5">
    <mergeCell ref="B13:F13"/>
    <mergeCell ref="N5:P5"/>
    <mergeCell ref="A2:F2"/>
    <mergeCell ref="A5:B5"/>
    <mergeCell ref="B10:H10"/>
  </mergeCells>
  <dataValidations count="5">
    <dataValidation type="date" operator="greaterThanOrEqual" allowBlank="1" showInputMessage="1" showErrorMessage="1" sqref="B9" xr:uid="{B48FA663-9B7C-4ED5-AA14-89C663F9D533}">
      <formula1>42339</formula1>
    </dataValidation>
    <dataValidation type="list" allowBlank="1" showErrorMessage="1" sqref="B8" xr:uid="{B708B33D-2F35-4F2A-9C9A-12D8AF4AA310}">
      <formula1>$N$8:$N$9</formula1>
    </dataValidation>
    <dataValidation type="list" allowBlank="1" showInputMessage="1" showErrorMessage="1" sqref="H9 H11" xr:uid="{8D2B36C3-0983-476B-840C-FF254910163B}">
      <formula1>$O$18:$O$18</formula1>
    </dataValidation>
    <dataValidation type="whole" allowBlank="1" showInputMessage="1" showErrorMessage="1" sqref="B18 D18 F18 B20 D20 F20 F67:F72 B67:B72 D67:D72 B24 D24 F24 K28 B27 D27 F27 B29:B37 D29:D37 F29:F37 B40 D40 F40 B42:B50 D42:D50 F42:F50 B55 D55 F55 B57:B62 D57:D62 F57:F62 B65 D65 F65" xr:uid="{98E78189-34FC-4DD0-A82B-C74DE4B7F55E}">
      <formula1>0</formula1>
      <formula2>999999999999</formula2>
    </dataValidation>
    <dataValidation type="whole" allowBlank="1" showInputMessage="1" showErrorMessage="1" sqref="B22 D22 D22 F22" xr:uid="{25C2BCDA-185B-4240-A74E-70532DB4B4D5}">
      <formula1>-99999999999</formula1>
      <formula2>999999999999</formula2>
    </dataValidation>
  </dataValidations>
  <hyperlinks>
    <hyperlink ref="B13" location="Instructions!A1" display="Instructions" xr:uid="{6932CD89-5B09-429B-86D1-B0C71C5D7057}"/>
    <hyperlink ref="B13:F13" location="General!A1" display="Please click here to read instructions" xr:uid="{30813219-5065-429A-80F1-176F72FAA04E}"/>
  </hyperlinks>
  <pageMargins left="0.70866141732283472" right="0.70866141732283472" top="0.74803149606299213" bottom="0.74803149606299213" header="0.31496062992125984" footer="0.31496062992125984"/>
  <pageSetup paperSize="9" scale="70" orientation="portrait" r:id="rId1"/>
  <headerFooter>
    <oddHeader>&amp;C&amp;"Calibri"&amp;12&amp;KFF0000 OFFICIAL&amp;1#_x000D_</oddHead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0A911-66F4-44BF-A104-F86C9827536B}">
  <sheetPr codeName="Sheet2">
    <pageSetUpPr fitToPage="1"/>
  </sheetPr>
  <dimension ref="A1:P63"/>
  <sheetViews>
    <sheetView view="pageBreakPreview" topLeftCell="A27" zoomScale="90" zoomScaleNormal="100" zoomScaleSheetLayoutView="90" workbookViewId="0">
      <selection activeCell="G47" sqref="G47"/>
    </sheetView>
  </sheetViews>
  <sheetFormatPr defaultRowHeight="12.75" x14ac:dyDescent="0.2"/>
  <cols>
    <col min="1" max="1" width="6.28515625" customWidth="1"/>
    <col min="2" max="2" width="39" customWidth="1"/>
    <col min="3" max="3" width="19.28515625" bestFit="1" customWidth="1"/>
    <col min="4" max="4" width="17.28515625" customWidth="1"/>
    <col min="5" max="5" width="16.28515625" customWidth="1"/>
    <col min="6" max="6" width="17.140625" customWidth="1"/>
    <col min="7" max="7" width="14.42578125" customWidth="1"/>
    <col min="8" max="8" width="13.5703125" customWidth="1"/>
    <col min="9" max="9" width="13.7109375" customWidth="1"/>
    <col min="10" max="10" width="16.42578125" customWidth="1"/>
    <col min="11" max="12" width="16.5703125" customWidth="1"/>
    <col min="13" max="13" width="17.5703125" customWidth="1"/>
    <col min="15" max="15" width="20.28515625" customWidth="1"/>
    <col min="16" max="16" width="16.28515625" customWidth="1"/>
  </cols>
  <sheetData>
    <row r="1" spans="1:16" ht="18" customHeight="1" x14ac:dyDescent="0.25">
      <c r="A1" s="25"/>
      <c r="B1" s="4"/>
      <c r="C1" s="4"/>
      <c r="D1" s="4"/>
      <c r="E1" s="4"/>
      <c r="F1" s="4"/>
      <c r="G1" s="4"/>
      <c r="H1" s="4"/>
      <c r="I1" s="4"/>
      <c r="J1" s="4"/>
    </row>
    <row r="2" spans="1:16" ht="18" customHeight="1" x14ac:dyDescent="0.25">
      <c r="A2" s="220" t="s">
        <v>123</v>
      </c>
      <c r="B2" s="220"/>
      <c r="C2" s="220"/>
      <c r="D2" s="220"/>
      <c r="E2" s="220"/>
      <c r="F2" s="220"/>
      <c r="G2" s="220"/>
      <c r="H2" s="4"/>
      <c r="I2" s="4"/>
      <c r="J2" s="4"/>
    </row>
    <row r="3" spans="1:16" ht="18" x14ac:dyDescent="0.25">
      <c r="A3" s="9"/>
      <c r="B3" s="9"/>
      <c r="C3" s="7"/>
      <c r="D3" s="7"/>
      <c r="E3" s="7"/>
      <c r="F3" s="7"/>
      <c r="G3" s="7"/>
      <c r="H3" s="7"/>
      <c r="I3" s="5"/>
      <c r="J3" s="5"/>
    </row>
    <row r="4" spans="1:16" ht="17.25" customHeight="1" x14ac:dyDescent="0.25">
      <c r="A4" s="187" t="s">
        <v>141</v>
      </c>
      <c r="B4" s="7"/>
      <c r="C4" s="7"/>
      <c r="D4" s="7"/>
      <c r="E4" s="7"/>
      <c r="F4" s="7"/>
      <c r="G4" s="7"/>
      <c r="H4" s="7"/>
      <c r="I4" s="7"/>
      <c r="J4" s="6"/>
    </row>
    <row r="5" spans="1:16" ht="17.25" customHeight="1" x14ac:dyDescent="0.2">
      <c r="A5" s="211" t="s">
        <v>144</v>
      </c>
      <c r="B5" s="212"/>
      <c r="C5" s="186"/>
      <c r="D5" s="186"/>
      <c r="E5" s="186"/>
      <c r="F5" s="186"/>
      <c r="G5" s="186"/>
      <c r="H5" s="186"/>
      <c r="I5" s="186"/>
    </row>
    <row r="6" spans="1:16" ht="17.25" customHeight="1" x14ac:dyDescent="0.2">
      <c r="A6" s="187"/>
      <c r="B6" s="217" t="s">
        <v>156</v>
      </c>
      <c r="C6" s="217"/>
      <c r="D6" s="217"/>
      <c r="E6" s="217"/>
      <c r="F6" s="217"/>
      <c r="G6" s="217"/>
      <c r="H6" s="217"/>
      <c r="I6" s="217"/>
      <c r="J6" s="139"/>
      <c r="K6" s="139"/>
    </row>
    <row r="7" spans="1:16" ht="17.25" customHeight="1" x14ac:dyDescent="0.2">
      <c r="A7" s="139"/>
      <c r="B7" s="217" t="s">
        <v>157</v>
      </c>
      <c r="C7" s="217"/>
      <c r="D7" s="217"/>
      <c r="E7" s="217"/>
      <c r="F7" s="217"/>
      <c r="G7" s="217"/>
      <c r="H7" s="217"/>
      <c r="I7" s="217"/>
      <c r="J7" s="139"/>
      <c r="K7" s="139"/>
    </row>
    <row r="8" spans="1:16" ht="17.25" customHeight="1" x14ac:dyDescent="0.2">
      <c r="A8" s="139"/>
      <c r="B8" s="197"/>
      <c r="C8" s="197"/>
      <c r="D8" s="197"/>
      <c r="E8" s="197"/>
      <c r="F8" s="197"/>
      <c r="G8" s="197"/>
      <c r="H8" s="197"/>
      <c r="I8" s="197"/>
      <c r="J8" s="139"/>
      <c r="K8" s="139"/>
    </row>
    <row r="9" spans="1:16" ht="18" x14ac:dyDescent="0.25">
      <c r="A9" s="7"/>
      <c r="B9" s="5"/>
      <c r="C9" s="5"/>
      <c r="D9" s="5"/>
      <c r="E9" s="208" t="s">
        <v>115</v>
      </c>
      <c r="F9" s="208"/>
      <c r="G9" s="208"/>
      <c r="H9" s="208"/>
      <c r="I9" s="208"/>
      <c r="J9" s="5"/>
      <c r="K9" s="123"/>
      <c r="L9" s="123"/>
      <c r="M9" s="123"/>
    </row>
    <row r="10" spans="1:16" ht="18" x14ac:dyDescent="0.25">
      <c r="A10" s="7"/>
      <c r="B10" s="5"/>
      <c r="C10" s="5"/>
      <c r="D10" s="5"/>
      <c r="E10" s="5"/>
      <c r="F10" s="5"/>
      <c r="G10" s="123"/>
      <c r="H10" s="123"/>
      <c r="I10" s="5"/>
      <c r="J10" s="5"/>
      <c r="K10" s="123"/>
      <c r="L10" s="123"/>
      <c r="M10" s="123"/>
    </row>
    <row r="11" spans="1:16" ht="18" x14ac:dyDescent="0.25">
      <c r="A11" s="143" t="s">
        <v>7</v>
      </c>
      <c r="B11" s="113"/>
      <c r="C11" s="144">
        <f ca="1">IF('Contractor Entry Sheet'!B9 = 0, "", 'Contractor Entry Sheet'!B9)</f>
        <v>45882</v>
      </c>
      <c r="D11" s="8"/>
      <c r="E11" s="7"/>
      <c r="F11" s="7"/>
      <c r="G11" s="165">
        <f ca="1">EDATE(C11,12)-1</f>
        <v>46246</v>
      </c>
      <c r="H11" s="7"/>
      <c r="I11" s="7"/>
      <c r="J11" s="145"/>
      <c r="K11" s="123"/>
      <c r="L11" s="123"/>
      <c r="M11" s="123"/>
    </row>
    <row r="12" spans="1:16" ht="79.5" customHeight="1" x14ac:dyDescent="0.2">
      <c r="A12" s="99" t="s">
        <v>3</v>
      </c>
      <c r="B12" s="100" t="s">
        <v>4</v>
      </c>
      <c r="C12" s="100" t="s">
        <v>63</v>
      </c>
      <c r="D12" s="99" t="s">
        <v>124</v>
      </c>
      <c r="E12" s="99" t="s">
        <v>125</v>
      </c>
      <c r="F12" s="99" t="s">
        <v>134</v>
      </c>
      <c r="G12" s="99" t="s">
        <v>5</v>
      </c>
      <c r="H12" s="100" t="s">
        <v>6</v>
      </c>
      <c r="I12" s="100" t="s">
        <v>142</v>
      </c>
      <c r="J12" s="99" t="s">
        <v>126</v>
      </c>
      <c r="K12" s="99" t="s">
        <v>128</v>
      </c>
      <c r="L12" s="99" t="s">
        <v>127</v>
      </c>
      <c r="M12" s="101" t="s">
        <v>133</v>
      </c>
    </row>
    <row r="13" spans="1:16" ht="38.25" customHeight="1" x14ac:dyDescent="0.3">
      <c r="A13" s="164"/>
      <c r="B13" s="126" t="s">
        <v>37</v>
      </c>
      <c r="C13" s="127">
        <v>1100000</v>
      </c>
      <c r="D13" s="128">
        <v>0.01</v>
      </c>
      <c r="E13" s="129">
        <f>IF(D13="","",1-D13)</f>
        <v>0.99</v>
      </c>
      <c r="F13" s="127">
        <f>IF(D13="","",C13*E13)</f>
        <v>1089000</v>
      </c>
      <c r="G13" s="130">
        <v>41640</v>
      </c>
      <c r="H13" s="130">
        <v>42460</v>
      </c>
      <c r="I13" s="131">
        <f>IF(OR(H13="",G13=""),"",DATEDIF(G13,H13,"m"))</f>
        <v>26</v>
      </c>
      <c r="J13" s="131">
        <f ca="1">IF(OR(H13="",C$11=""), "",IF(C$11&gt;H13,0,DATEDIF($C$11,H13,"m")))</f>
        <v>0</v>
      </c>
      <c r="K13" s="131">
        <f ca="1">IF(OR(H13="",C$11="", $G$11=""), "",DATEDIF(MIN($C$11,H13),MIN(H13,$G$11+1),"m"))</f>
        <v>0</v>
      </c>
      <c r="L13" s="127">
        <f t="shared" ref="L13:L41" ca="1" si="0">IF(OR(F13="",J13=""), "",IFERROR(F13/J13,F13))</f>
        <v>1089000</v>
      </c>
      <c r="M13" s="127">
        <f ca="1">IF(B13="","",IF(OR(H13="",G13="",D13=""), "Error", IF(K13=0,F13, K13*L13)))</f>
        <v>1089000</v>
      </c>
    </row>
    <row r="14" spans="1:16" x14ac:dyDescent="0.2">
      <c r="A14" s="132">
        <v>1</v>
      </c>
      <c r="B14" s="183"/>
      <c r="C14" s="180"/>
      <c r="D14" s="172"/>
      <c r="E14" s="181" t="str">
        <f t="shared" ref="E14:E41" si="1">IF(D14="","",1-D14)</f>
        <v/>
      </c>
      <c r="F14" s="174" t="str">
        <f t="shared" ref="F14:F41" si="2">IF(D14="","",C14*E14)</f>
        <v/>
      </c>
      <c r="G14" s="134"/>
      <c r="H14" s="134"/>
      <c r="I14" s="179" t="str">
        <f t="shared" ref="I14:I41" si="3">IF(OR(H14="",G14=""),"",DATEDIF(G14,H14,"m"))</f>
        <v/>
      </c>
      <c r="J14" s="179" t="str">
        <f t="shared" ref="J14:J41" ca="1" si="4">IF(OR(H14="",C$11=""), "",IF(C$11&gt;H14,0,DATEDIF($C$11,H14,"m")))</f>
        <v/>
      </c>
      <c r="K14" s="179" t="str">
        <f t="shared" ref="K14:K41" ca="1" si="5">IF(OR(H14="",C$11="", $G$11=""), "",DATEDIF(MIN($C$11,H14),MIN(H14,$G$11+1),"m"))</f>
        <v/>
      </c>
      <c r="L14" s="174" t="str">
        <f t="shared" ca="1" si="0"/>
        <v/>
      </c>
      <c r="M14" s="174" t="str">
        <f t="shared" ref="M14:M41" si="6">IF(B14="","",IF(OR(H14="",G14="",D14=""), "Error", IF(K14=0,F14, K14*L14)))</f>
        <v/>
      </c>
      <c r="P14" s="118"/>
    </row>
    <row r="15" spans="1:16" x14ac:dyDescent="0.2">
      <c r="A15" s="132">
        <v>2</v>
      </c>
      <c r="B15" s="183"/>
      <c r="C15" s="180"/>
      <c r="D15" s="172"/>
      <c r="E15" s="181" t="str">
        <f t="shared" si="1"/>
        <v/>
      </c>
      <c r="F15" s="174" t="str">
        <f t="shared" si="2"/>
        <v/>
      </c>
      <c r="G15" s="134"/>
      <c r="H15" s="134"/>
      <c r="I15" s="179" t="str">
        <f t="shared" si="3"/>
        <v/>
      </c>
      <c r="J15" s="179" t="str">
        <f t="shared" ca="1" si="4"/>
        <v/>
      </c>
      <c r="K15" s="179" t="str">
        <f t="shared" ca="1" si="5"/>
        <v/>
      </c>
      <c r="L15" s="174" t="str">
        <f t="shared" ca="1" si="0"/>
        <v/>
      </c>
      <c r="M15" s="174" t="str">
        <f>IF(B15="","",IF(OR(H15="",G15="",D15=""), "Error", IF(K15=0,F15, K15*L15)))</f>
        <v/>
      </c>
      <c r="P15" s="118"/>
    </row>
    <row r="16" spans="1:16" x14ac:dyDescent="0.2">
      <c r="A16" s="132">
        <v>3</v>
      </c>
      <c r="B16" s="183"/>
      <c r="C16" s="180"/>
      <c r="D16" s="172"/>
      <c r="E16" s="181" t="str">
        <f t="shared" si="1"/>
        <v/>
      </c>
      <c r="F16" s="174" t="str">
        <f t="shared" si="2"/>
        <v/>
      </c>
      <c r="G16" s="134"/>
      <c r="H16" s="134"/>
      <c r="I16" s="179" t="str">
        <f t="shared" si="3"/>
        <v/>
      </c>
      <c r="J16" s="179" t="str">
        <f t="shared" ca="1" si="4"/>
        <v/>
      </c>
      <c r="K16" s="179" t="str">
        <f t="shared" ca="1" si="5"/>
        <v/>
      </c>
      <c r="L16" s="174" t="str">
        <f t="shared" ca="1" si="0"/>
        <v/>
      </c>
      <c r="M16" s="174" t="str">
        <f t="shared" si="6"/>
        <v/>
      </c>
      <c r="P16" s="118"/>
    </row>
    <row r="17" spans="1:16" x14ac:dyDescent="0.2">
      <c r="A17" s="132">
        <v>4</v>
      </c>
      <c r="B17" s="183"/>
      <c r="C17" s="180"/>
      <c r="D17" s="172"/>
      <c r="E17" s="181" t="str">
        <f t="shared" si="1"/>
        <v/>
      </c>
      <c r="F17" s="174" t="str">
        <f t="shared" si="2"/>
        <v/>
      </c>
      <c r="G17" s="134"/>
      <c r="H17" s="134"/>
      <c r="I17" s="179" t="str">
        <f t="shared" si="3"/>
        <v/>
      </c>
      <c r="J17" s="179" t="str">
        <f t="shared" ca="1" si="4"/>
        <v/>
      </c>
      <c r="K17" s="179" t="str">
        <f t="shared" ca="1" si="5"/>
        <v/>
      </c>
      <c r="L17" s="174" t="str">
        <f t="shared" ca="1" si="0"/>
        <v/>
      </c>
      <c r="M17" s="174" t="str">
        <f t="shared" si="6"/>
        <v/>
      </c>
      <c r="P17" s="118"/>
    </row>
    <row r="18" spans="1:16" x14ac:dyDescent="0.2">
      <c r="A18" s="132">
        <v>5</v>
      </c>
      <c r="B18" s="183"/>
      <c r="C18" s="180"/>
      <c r="D18" s="172"/>
      <c r="E18" s="181" t="str">
        <f t="shared" si="1"/>
        <v/>
      </c>
      <c r="F18" s="174" t="str">
        <f t="shared" si="2"/>
        <v/>
      </c>
      <c r="G18" s="134"/>
      <c r="H18" s="134"/>
      <c r="I18" s="179" t="str">
        <f t="shared" si="3"/>
        <v/>
      </c>
      <c r="J18" s="179" t="str">
        <f t="shared" ca="1" si="4"/>
        <v/>
      </c>
      <c r="K18" s="179" t="str">
        <f t="shared" ca="1" si="5"/>
        <v/>
      </c>
      <c r="L18" s="174" t="str">
        <f t="shared" ca="1" si="0"/>
        <v/>
      </c>
      <c r="M18" s="174" t="str">
        <f t="shared" si="6"/>
        <v/>
      </c>
      <c r="P18" s="118"/>
    </row>
    <row r="19" spans="1:16" x14ac:dyDescent="0.2">
      <c r="A19" s="132">
        <v>6</v>
      </c>
      <c r="B19" s="184"/>
      <c r="C19" s="180"/>
      <c r="D19" s="172"/>
      <c r="E19" s="181" t="str">
        <f t="shared" si="1"/>
        <v/>
      </c>
      <c r="F19" s="174" t="str">
        <f t="shared" si="2"/>
        <v/>
      </c>
      <c r="G19" s="134"/>
      <c r="H19" s="134"/>
      <c r="I19" s="179" t="str">
        <f t="shared" si="3"/>
        <v/>
      </c>
      <c r="J19" s="179" t="str">
        <f t="shared" ca="1" si="4"/>
        <v/>
      </c>
      <c r="K19" s="179" t="str">
        <f t="shared" ca="1" si="5"/>
        <v/>
      </c>
      <c r="L19" s="174" t="str">
        <f t="shared" ca="1" si="0"/>
        <v/>
      </c>
      <c r="M19" s="174" t="str">
        <f t="shared" si="6"/>
        <v/>
      </c>
      <c r="P19" s="118"/>
    </row>
    <row r="20" spans="1:16" x14ac:dyDescent="0.2">
      <c r="A20" s="132">
        <v>7</v>
      </c>
      <c r="B20" s="184"/>
      <c r="C20" s="180"/>
      <c r="D20" s="172"/>
      <c r="E20" s="181" t="str">
        <f t="shared" si="1"/>
        <v/>
      </c>
      <c r="F20" s="174" t="str">
        <f t="shared" si="2"/>
        <v/>
      </c>
      <c r="G20" s="134"/>
      <c r="H20" s="134"/>
      <c r="I20" s="179" t="str">
        <f t="shared" si="3"/>
        <v/>
      </c>
      <c r="J20" s="179" t="str">
        <f t="shared" ca="1" si="4"/>
        <v/>
      </c>
      <c r="K20" s="179" t="str">
        <f t="shared" ca="1" si="5"/>
        <v/>
      </c>
      <c r="L20" s="174" t="str">
        <f t="shared" ca="1" si="0"/>
        <v/>
      </c>
      <c r="M20" s="174" t="str">
        <f t="shared" si="6"/>
        <v/>
      </c>
      <c r="P20" s="118"/>
    </row>
    <row r="21" spans="1:16" x14ac:dyDescent="0.2">
      <c r="A21" s="132">
        <v>8</v>
      </c>
      <c r="B21" s="184"/>
      <c r="C21" s="180"/>
      <c r="D21" s="172"/>
      <c r="E21" s="181" t="str">
        <f t="shared" si="1"/>
        <v/>
      </c>
      <c r="F21" s="174" t="str">
        <f t="shared" si="2"/>
        <v/>
      </c>
      <c r="G21" s="134"/>
      <c r="H21" s="134"/>
      <c r="I21" s="179" t="str">
        <f t="shared" si="3"/>
        <v/>
      </c>
      <c r="J21" s="179" t="str">
        <f t="shared" ca="1" si="4"/>
        <v/>
      </c>
      <c r="K21" s="179" t="str">
        <f t="shared" ca="1" si="5"/>
        <v/>
      </c>
      <c r="L21" s="174" t="str">
        <f t="shared" ca="1" si="0"/>
        <v/>
      </c>
      <c r="M21" s="174" t="str">
        <f t="shared" si="6"/>
        <v/>
      </c>
      <c r="P21" s="118"/>
    </row>
    <row r="22" spans="1:16" x14ac:dyDescent="0.2">
      <c r="A22" s="132">
        <v>9</v>
      </c>
      <c r="B22" s="184"/>
      <c r="C22" s="180"/>
      <c r="D22" s="172"/>
      <c r="E22" s="181" t="str">
        <f t="shared" si="1"/>
        <v/>
      </c>
      <c r="F22" s="174" t="str">
        <f t="shared" si="2"/>
        <v/>
      </c>
      <c r="G22" s="134"/>
      <c r="H22" s="134"/>
      <c r="I22" s="179" t="str">
        <f t="shared" si="3"/>
        <v/>
      </c>
      <c r="J22" s="179" t="str">
        <f t="shared" ca="1" si="4"/>
        <v/>
      </c>
      <c r="K22" s="179" t="str">
        <f t="shared" ca="1" si="5"/>
        <v/>
      </c>
      <c r="L22" s="174" t="str">
        <f t="shared" ca="1" si="0"/>
        <v/>
      </c>
      <c r="M22" s="174" t="str">
        <f t="shared" si="6"/>
        <v/>
      </c>
      <c r="P22" s="118"/>
    </row>
    <row r="23" spans="1:16" x14ac:dyDescent="0.2">
      <c r="A23" s="132">
        <v>10</v>
      </c>
      <c r="B23" s="183"/>
      <c r="C23" s="180"/>
      <c r="D23" s="172"/>
      <c r="E23" s="181" t="str">
        <f t="shared" si="1"/>
        <v/>
      </c>
      <c r="F23" s="174" t="str">
        <f t="shared" si="2"/>
        <v/>
      </c>
      <c r="G23" s="134"/>
      <c r="H23" s="134"/>
      <c r="I23" s="179" t="str">
        <f t="shared" si="3"/>
        <v/>
      </c>
      <c r="J23" s="179" t="str">
        <f t="shared" ca="1" si="4"/>
        <v/>
      </c>
      <c r="K23" s="179" t="str">
        <f t="shared" ca="1" si="5"/>
        <v/>
      </c>
      <c r="L23" s="174" t="str">
        <f t="shared" ca="1" si="0"/>
        <v/>
      </c>
      <c r="M23" s="174" t="str">
        <f t="shared" si="6"/>
        <v/>
      </c>
      <c r="P23" s="118"/>
    </row>
    <row r="24" spans="1:16" x14ac:dyDescent="0.2">
      <c r="A24" s="132">
        <v>11</v>
      </c>
      <c r="B24" s="183"/>
      <c r="C24" s="180"/>
      <c r="D24" s="172"/>
      <c r="E24" s="181" t="str">
        <f t="shared" si="1"/>
        <v/>
      </c>
      <c r="F24" s="174" t="str">
        <f t="shared" si="2"/>
        <v/>
      </c>
      <c r="G24" s="134"/>
      <c r="H24" s="134"/>
      <c r="I24" s="179" t="str">
        <f t="shared" si="3"/>
        <v/>
      </c>
      <c r="J24" s="179" t="str">
        <f t="shared" ca="1" si="4"/>
        <v/>
      </c>
      <c r="K24" s="179" t="str">
        <f t="shared" ca="1" si="5"/>
        <v/>
      </c>
      <c r="L24" s="174" t="str">
        <f t="shared" ca="1" si="0"/>
        <v/>
      </c>
      <c r="M24" s="174" t="str">
        <f t="shared" si="6"/>
        <v/>
      </c>
      <c r="P24" s="118"/>
    </row>
    <row r="25" spans="1:16" x14ac:dyDescent="0.2">
      <c r="A25" s="132">
        <v>12</v>
      </c>
      <c r="B25" s="183"/>
      <c r="C25" s="180"/>
      <c r="D25" s="172"/>
      <c r="E25" s="181" t="str">
        <f t="shared" si="1"/>
        <v/>
      </c>
      <c r="F25" s="174" t="str">
        <f t="shared" si="2"/>
        <v/>
      </c>
      <c r="G25" s="134"/>
      <c r="H25" s="134"/>
      <c r="I25" s="179" t="str">
        <f t="shared" si="3"/>
        <v/>
      </c>
      <c r="J25" s="179" t="str">
        <f t="shared" ca="1" si="4"/>
        <v/>
      </c>
      <c r="K25" s="179" t="str">
        <f t="shared" ca="1" si="5"/>
        <v/>
      </c>
      <c r="L25" s="174" t="str">
        <f t="shared" ca="1" si="0"/>
        <v/>
      </c>
      <c r="M25" s="174" t="str">
        <f t="shared" si="6"/>
        <v/>
      </c>
      <c r="P25" s="118"/>
    </row>
    <row r="26" spans="1:16" x14ac:dyDescent="0.2">
      <c r="A26" s="132">
        <v>13</v>
      </c>
      <c r="B26" s="183"/>
      <c r="C26" s="180"/>
      <c r="D26" s="172"/>
      <c r="E26" s="181" t="str">
        <f t="shared" si="1"/>
        <v/>
      </c>
      <c r="F26" s="174" t="str">
        <f t="shared" si="2"/>
        <v/>
      </c>
      <c r="G26" s="134"/>
      <c r="H26" s="134"/>
      <c r="I26" s="179" t="str">
        <f t="shared" si="3"/>
        <v/>
      </c>
      <c r="J26" s="179" t="str">
        <f t="shared" ca="1" si="4"/>
        <v/>
      </c>
      <c r="K26" s="179" t="str">
        <f t="shared" ca="1" si="5"/>
        <v/>
      </c>
      <c r="L26" s="174" t="str">
        <f t="shared" ca="1" si="0"/>
        <v/>
      </c>
      <c r="M26" s="174" t="str">
        <f t="shared" si="6"/>
        <v/>
      </c>
      <c r="P26" s="118"/>
    </row>
    <row r="27" spans="1:16" x14ac:dyDescent="0.2">
      <c r="A27" s="132">
        <v>14</v>
      </c>
      <c r="B27" s="183"/>
      <c r="C27" s="180"/>
      <c r="D27" s="172"/>
      <c r="E27" s="181" t="str">
        <f t="shared" si="1"/>
        <v/>
      </c>
      <c r="F27" s="174" t="str">
        <f t="shared" si="2"/>
        <v/>
      </c>
      <c r="G27" s="134"/>
      <c r="H27" s="134"/>
      <c r="I27" s="179" t="str">
        <f t="shared" si="3"/>
        <v/>
      </c>
      <c r="J27" s="179" t="str">
        <f t="shared" ca="1" si="4"/>
        <v/>
      </c>
      <c r="K27" s="179" t="str">
        <f t="shared" ca="1" si="5"/>
        <v/>
      </c>
      <c r="L27" s="174" t="str">
        <f t="shared" ca="1" si="0"/>
        <v/>
      </c>
      <c r="M27" s="174" t="str">
        <f t="shared" si="6"/>
        <v/>
      </c>
      <c r="P27" s="118"/>
    </row>
    <row r="28" spans="1:16" s="119" customFormat="1" x14ac:dyDescent="0.2">
      <c r="A28" s="132">
        <v>15</v>
      </c>
      <c r="B28" s="183"/>
      <c r="C28" s="180"/>
      <c r="D28" s="172"/>
      <c r="E28" s="181" t="str">
        <f t="shared" si="1"/>
        <v/>
      </c>
      <c r="F28" s="174" t="str">
        <f t="shared" si="2"/>
        <v/>
      </c>
      <c r="G28" s="134"/>
      <c r="H28" s="134"/>
      <c r="I28" s="179" t="str">
        <f t="shared" si="3"/>
        <v/>
      </c>
      <c r="J28" s="179" t="str">
        <f t="shared" ca="1" si="4"/>
        <v/>
      </c>
      <c r="K28" s="179" t="str">
        <f t="shared" ca="1" si="5"/>
        <v/>
      </c>
      <c r="L28" s="174" t="str">
        <f t="shared" ca="1" si="0"/>
        <v/>
      </c>
      <c r="M28" s="174" t="str">
        <f t="shared" si="6"/>
        <v/>
      </c>
      <c r="P28" s="120"/>
    </row>
    <row r="29" spans="1:16" x14ac:dyDescent="0.2">
      <c r="A29" s="132">
        <v>16</v>
      </c>
      <c r="B29" s="183"/>
      <c r="C29" s="180"/>
      <c r="D29" s="172"/>
      <c r="E29" s="173" t="str">
        <f t="shared" si="1"/>
        <v/>
      </c>
      <c r="F29" s="174" t="str">
        <f t="shared" si="2"/>
        <v/>
      </c>
      <c r="G29" s="134"/>
      <c r="H29" s="134"/>
      <c r="I29" s="179" t="str">
        <f t="shared" si="3"/>
        <v/>
      </c>
      <c r="J29" s="179" t="str">
        <f t="shared" ca="1" si="4"/>
        <v/>
      </c>
      <c r="K29" s="179" t="str">
        <f t="shared" ca="1" si="5"/>
        <v/>
      </c>
      <c r="L29" s="174" t="str">
        <f t="shared" ca="1" si="0"/>
        <v/>
      </c>
      <c r="M29" s="174" t="str">
        <f t="shared" si="6"/>
        <v/>
      </c>
      <c r="P29" s="118"/>
    </row>
    <row r="30" spans="1:16" x14ac:dyDescent="0.2">
      <c r="A30" s="132">
        <v>17</v>
      </c>
      <c r="B30" s="183"/>
      <c r="C30" s="180"/>
      <c r="D30" s="172"/>
      <c r="E30" s="173" t="str">
        <f t="shared" si="1"/>
        <v/>
      </c>
      <c r="F30" s="174" t="str">
        <f t="shared" si="2"/>
        <v/>
      </c>
      <c r="G30" s="134"/>
      <c r="H30" s="134"/>
      <c r="I30" s="179" t="str">
        <f t="shared" si="3"/>
        <v/>
      </c>
      <c r="J30" s="179" t="str">
        <f t="shared" ca="1" si="4"/>
        <v/>
      </c>
      <c r="K30" s="179" t="str">
        <f t="shared" ca="1" si="5"/>
        <v/>
      </c>
      <c r="L30" s="174" t="str">
        <f t="shared" ca="1" si="0"/>
        <v/>
      </c>
      <c r="M30" s="174" t="str">
        <f t="shared" si="6"/>
        <v/>
      </c>
      <c r="P30" s="118"/>
    </row>
    <row r="31" spans="1:16" x14ac:dyDescent="0.2">
      <c r="A31" s="132">
        <v>18</v>
      </c>
      <c r="B31" s="183"/>
      <c r="C31" s="180"/>
      <c r="D31" s="172"/>
      <c r="E31" s="173" t="str">
        <f t="shared" si="1"/>
        <v/>
      </c>
      <c r="F31" s="174" t="str">
        <f t="shared" si="2"/>
        <v/>
      </c>
      <c r="G31" s="134"/>
      <c r="H31" s="134"/>
      <c r="I31" s="179" t="str">
        <f t="shared" si="3"/>
        <v/>
      </c>
      <c r="J31" s="179" t="str">
        <f t="shared" ca="1" si="4"/>
        <v/>
      </c>
      <c r="K31" s="179" t="str">
        <f t="shared" ca="1" si="5"/>
        <v/>
      </c>
      <c r="L31" s="174" t="str">
        <f t="shared" ca="1" si="0"/>
        <v/>
      </c>
      <c r="M31" s="174" t="str">
        <f t="shared" si="6"/>
        <v/>
      </c>
      <c r="P31" s="118"/>
    </row>
    <row r="32" spans="1:16" x14ac:dyDescent="0.2">
      <c r="A32" s="132">
        <v>19</v>
      </c>
      <c r="B32" s="183"/>
      <c r="C32" s="180"/>
      <c r="D32" s="172"/>
      <c r="E32" s="173" t="str">
        <f t="shared" si="1"/>
        <v/>
      </c>
      <c r="F32" s="174" t="str">
        <f t="shared" si="2"/>
        <v/>
      </c>
      <c r="G32" s="134"/>
      <c r="H32" s="134"/>
      <c r="I32" s="179" t="str">
        <f t="shared" si="3"/>
        <v/>
      </c>
      <c r="J32" s="179" t="str">
        <f t="shared" ca="1" si="4"/>
        <v/>
      </c>
      <c r="K32" s="179" t="str">
        <f t="shared" ca="1" si="5"/>
        <v/>
      </c>
      <c r="L32" s="174" t="str">
        <f t="shared" ca="1" si="0"/>
        <v/>
      </c>
      <c r="M32" s="174" t="str">
        <f t="shared" si="6"/>
        <v/>
      </c>
      <c r="P32" s="118"/>
    </row>
    <row r="33" spans="1:16" x14ac:dyDescent="0.2">
      <c r="A33" s="132">
        <v>20</v>
      </c>
      <c r="B33" s="183"/>
      <c r="C33" s="180"/>
      <c r="D33" s="172"/>
      <c r="E33" s="173" t="str">
        <f t="shared" si="1"/>
        <v/>
      </c>
      <c r="F33" s="174" t="str">
        <f t="shared" si="2"/>
        <v/>
      </c>
      <c r="G33" s="134"/>
      <c r="H33" s="134"/>
      <c r="I33" s="179" t="str">
        <f t="shared" si="3"/>
        <v/>
      </c>
      <c r="J33" s="179" t="str">
        <f t="shared" ca="1" si="4"/>
        <v/>
      </c>
      <c r="K33" s="179" t="str">
        <f t="shared" ca="1" si="5"/>
        <v/>
      </c>
      <c r="L33" s="174" t="str">
        <f t="shared" ca="1" si="0"/>
        <v/>
      </c>
      <c r="M33" s="174" t="str">
        <f t="shared" si="6"/>
        <v/>
      </c>
      <c r="P33" s="118"/>
    </row>
    <row r="34" spans="1:16" x14ac:dyDescent="0.2">
      <c r="A34" s="132">
        <v>21</v>
      </c>
      <c r="B34" s="183"/>
      <c r="C34" s="180"/>
      <c r="D34" s="172"/>
      <c r="E34" s="173" t="str">
        <f t="shared" si="1"/>
        <v/>
      </c>
      <c r="F34" s="174" t="str">
        <f t="shared" si="2"/>
        <v/>
      </c>
      <c r="G34" s="134"/>
      <c r="H34" s="134"/>
      <c r="I34" s="179" t="str">
        <f t="shared" si="3"/>
        <v/>
      </c>
      <c r="J34" s="179" t="str">
        <f t="shared" ca="1" si="4"/>
        <v/>
      </c>
      <c r="K34" s="179" t="str">
        <f t="shared" ca="1" si="5"/>
        <v/>
      </c>
      <c r="L34" s="174" t="str">
        <f t="shared" ca="1" si="0"/>
        <v/>
      </c>
      <c r="M34" s="174" t="str">
        <f t="shared" si="6"/>
        <v/>
      </c>
      <c r="P34" s="118"/>
    </row>
    <row r="35" spans="1:16" x14ac:dyDescent="0.2">
      <c r="A35" s="132">
        <v>22</v>
      </c>
      <c r="B35" s="183"/>
      <c r="C35" s="180"/>
      <c r="D35" s="172"/>
      <c r="E35" s="173" t="str">
        <f t="shared" si="1"/>
        <v/>
      </c>
      <c r="F35" s="174" t="str">
        <f t="shared" si="2"/>
        <v/>
      </c>
      <c r="G35" s="134"/>
      <c r="H35" s="134"/>
      <c r="I35" s="179" t="str">
        <f t="shared" si="3"/>
        <v/>
      </c>
      <c r="J35" s="179" t="str">
        <f t="shared" ca="1" si="4"/>
        <v/>
      </c>
      <c r="K35" s="179" t="str">
        <f t="shared" ca="1" si="5"/>
        <v/>
      </c>
      <c r="L35" s="174" t="str">
        <f t="shared" ca="1" si="0"/>
        <v/>
      </c>
      <c r="M35" s="174" t="str">
        <f t="shared" si="6"/>
        <v/>
      </c>
      <c r="P35" s="118"/>
    </row>
    <row r="36" spans="1:16" x14ac:dyDescent="0.2">
      <c r="A36" s="132">
        <v>23</v>
      </c>
      <c r="B36" s="183"/>
      <c r="C36" s="180"/>
      <c r="D36" s="172"/>
      <c r="E36" s="173" t="str">
        <f t="shared" si="1"/>
        <v/>
      </c>
      <c r="F36" s="174" t="str">
        <f t="shared" si="2"/>
        <v/>
      </c>
      <c r="G36" s="134"/>
      <c r="H36" s="134"/>
      <c r="I36" s="179" t="str">
        <f t="shared" si="3"/>
        <v/>
      </c>
      <c r="J36" s="179" t="str">
        <f t="shared" ca="1" si="4"/>
        <v/>
      </c>
      <c r="K36" s="179" t="str">
        <f t="shared" ca="1" si="5"/>
        <v/>
      </c>
      <c r="L36" s="174" t="str">
        <f t="shared" ca="1" si="0"/>
        <v/>
      </c>
      <c r="M36" s="174" t="str">
        <f t="shared" si="6"/>
        <v/>
      </c>
      <c r="P36" s="118"/>
    </row>
    <row r="37" spans="1:16" x14ac:dyDescent="0.2">
      <c r="A37" s="132">
        <v>24</v>
      </c>
      <c r="B37" s="183"/>
      <c r="C37" s="180"/>
      <c r="D37" s="172"/>
      <c r="E37" s="173" t="str">
        <f t="shared" si="1"/>
        <v/>
      </c>
      <c r="F37" s="174" t="str">
        <f t="shared" si="2"/>
        <v/>
      </c>
      <c r="G37" s="134"/>
      <c r="H37" s="134"/>
      <c r="I37" s="179" t="str">
        <f t="shared" si="3"/>
        <v/>
      </c>
      <c r="J37" s="179" t="str">
        <f t="shared" ca="1" si="4"/>
        <v/>
      </c>
      <c r="K37" s="179" t="str">
        <f t="shared" ca="1" si="5"/>
        <v/>
      </c>
      <c r="L37" s="174" t="str">
        <f t="shared" ca="1" si="0"/>
        <v/>
      </c>
      <c r="M37" s="174" t="str">
        <f t="shared" si="6"/>
        <v/>
      </c>
      <c r="P37" s="118"/>
    </row>
    <row r="38" spans="1:16" x14ac:dyDescent="0.2">
      <c r="A38" s="132">
        <v>25</v>
      </c>
      <c r="B38" s="183"/>
      <c r="C38" s="180"/>
      <c r="D38" s="172"/>
      <c r="E38" s="173" t="str">
        <f t="shared" si="1"/>
        <v/>
      </c>
      <c r="F38" s="174" t="str">
        <f t="shared" si="2"/>
        <v/>
      </c>
      <c r="G38" s="134"/>
      <c r="H38" s="134"/>
      <c r="I38" s="179" t="str">
        <f t="shared" si="3"/>
        <v/>
      </c>
      <c r="J38" s="179" t="str">
        <f t="shared" ca="1" si="4"/>
        <v/>
      </c>
      <c r="K38" s="179" t="str">
        <f t="shared" ca="1" si="5"/>
        <v/>
      </c>
      <c r="L38" s="174" t="str">
        <f t="shared" ca="1" si="0"/>
        <v/>
      </c>
      <c r="M38" s="174" t="str">
        <f t="shared" si="6"/>
        <v/>
      </c>
      <c r="P38" s="118"/>
    </row>
    <row r="39" spans="1:16" x14ac:dyDescent="0.2">
      <c r="A39" s="132">
        <v>26</v>
      </c>
      <c r="B39" s="183"/>
      <c r="C39" s="180"/>
      <c r="D39" s="172"/>
      <c r="E39" s="173" t="str">
        <f t="shared" si="1"/>
        <v/>
      </c>
      <c r="F39" s="174" t="str">
        <f t="shared" si="2"/>
        <v/>
      </c>
      <c r="G39" s="134"/>
      <c r="H39" s="134"/>
      <c r="I39" s="179" t="str">
        <f t="shared" si="3"/>
        <v/>
      </c>
      <c r="J39" s="179" t="str">
        <f t="shared" ca="1" si="4"/>
        <v/>
      </c>
      <c r="K39" s="179" t="str">
        <f t="shared" ca="1" si="5"/>
        <v/>
      </c>
      <c r="L39" s="174" t="str">
        <f t="shared" ca="1" si="0"/>
        <v/>
      </c>
      <c r="M39" s="174" t="str">
        <f t="shared" si="6"/>
        <v/>
      </c>
      <c r="P39" s="118"/>
    </row>
    <row r="40" spans="1:16" x14ac:dyDescent="0.2">
      <c r="A40" s="132">
        <v>27</v>
      </c>
      <c r="B40" s="183"/>
      <c r="C40" s="180"/>
      <c r="D40" s="172"/>
      <c r="E40" s="173" t="str">
        <f t="shared" si="1"/>
        <v/>
      </c>
      <c r="F40" s="174" t="str">
        <f t="shared" si="2"/>
        <v/>
      </c>
      <c r="G40" s="134"/>
      <c r="H40" s="134"/>
      <c r="I40" s="179" t="str">
        <f t="shared" si="3"/>
        <v/>
      </c>
      <c r="J40" s="179" t="str">
        <f t="shared" ca="1" si="4"/>
        <v/>
      </c>
      <c r="K40" s="179" t="str">
        <f t="shared" ca="1" si="5"/>
        <v/>
      </c>
      <c r="L40" s="174" t="str">
        <f t="shared" ca="1" si="0"/>
        <v/>
      </c>
      <c r="M40" s="174" t="str">
        <f t="shared" si="6"/>
        <v/>
      </c>
      <c r="P40" s="118"/>
    </row>
    <row r="41" spans="1:16" x14ac:dyDescent="0.2">
      <c r="A41" s="132">
        <v>28</v>
      </c>
      <c r="B41" s="183"/>
      <c r="C41" s="180"/>
      <c r="D41" s="172"/>
      <c r="E41" s="173" t="str">
        <f t="shared" si="1"/>
        <v/>
      </c>
      <c r="F41" s="174" t="str">
        <f t="shared" si="2"/>
        <v/>
      </c>
      <c r="G41" s="134"/>
      <c r="H41" s="134"/>
      <c r="I41" s="179" t="str">
        <f t="shared" si="3"/>
        <v/>
      </c>
      <c r="J41" s="179" t="str">
        <f t="shared" ca="1" si="4"/>
        <v/>
      </c>
      <c r="K41" s="179" t="str">
        <f t="shared" ca="1" si="5"/>
        <v/>
      </c>
      <c r="L41" s="174" t="str">
        <f t="shared" ca="1" si="0"/>
        <v/>
      </c>
      <c r="M41" s="174" t="str">
        <f t="shared" si="6"/>
        <v/>
      </c>
      <c r="P41" s="118"/>
    </row>
    <row r="42" spans="1:16" ht="18" x14ac:dyDescent="0.25">
      <c r="A42" s="218" t="s">
        <v>78</v>
      </c>
      <c r="B42" s="218"/>
      <c r="C42" s="147"/>
      <c r="D42" s="147"/>
      <c r="E42" s="146"/>
      <c r="F42" s="146"/>
      <c r="G42" s="146"/>
      <c r="H42" s="146"/>
      <c r="I42" s="146"/>
      <c r="J42" s="146"/>
      <c r="K42" s="146"/>
      <c r="L42" s="146"/>
      <c r="M42" s="148">
        <f>IF(ISERROR(MATCH("Error",M14:M41, 0)), SUM(M14:M41), "Error")</f>
        <v>0</v>
      </c>
      <c r="P42" s="118"/>
    </row>
    <row r="43" spans="1:16" ht="18" x14ac:dyDescent="0.25">
      <c r="A43" s="146"/>
      <c r="B43" s="146"/>
      <c r="C43" s="147"/>
      <c r="D43" s="147"/>
      <c r="E43" s="146"/>
      <c r="F43" s="146"/>
      <c r="G43" s="146"/>
      <c r="H43" s="146"/>
      <c r="I43" s="146"/>
      <c r="J43" s="146"/>
      <c r="K43" s="146"/>
      <c r="L43" s="146"/>
      <c r="M43" s="148"/>
      <c r="P43" s="118"/>
    </row>
    <row r="44" spans="1:16" ht="18" x14ac:dyDescent="0.25">
      <c r="A44" s="138" t="s">
        <v>143</v>
      </c>
      <c r="B44" s="149"/>
      <c r="C44" s="149"/>
      <c r="D44" s="149"/>
      <c r="E44" s="146"/>
      <c r="F44" s="146"/>
      <c r="G44" s="149"/>
      <c r="H44" s="149"/>
      <c r="I44" s="149"/>
      <c r="J44" s="149"/>
      <c r="K44" s="149"/>
      <c r="L44" s="149"/>
      <c r="M44" s="148"/>
      <c r="P44" s="118"/>
    </row>
    <row r="45" spans="1:16" ht="83.25" customHeight="1" x14ac:dyDescent="0.2">
      <c r="A45" s="99" t="s">
        <v>3</v>
      </c>
      <c r="B45" s="100" t="s">
        <v>4</v>
      </c>
      <c r="C45" s="100" t="s">
        <v>63</v>
      </c>
      <c r="D45" s="99" t="s">
        <v>124</v>
      </c>
      <c r="E45" s="99" t="s">
        <v>125</v>
      </c>
      <c r="F45" s="99" t="s">
        <v>134</v>
      </c>
      <c r="G45" s="99" t="s">
        <v>5</v>
      </c>
      <c r="H45" s="100" t="s">
        <v>6</v>
      </c>
      <c r="I45" s="100" t="s">
        <v>142</v>
      </c>
      <c r="J45" s="99" t="s">
        <v>126</v>
      </c>
      <c r="K45" s="99" t="s">
        <v>128</v>
      </c>
      <c r="L45" s="99" t="s">
        <v>127</v>
      </c>
      <c r="M45" s="101" t="s">
        <v>133</v>
      </c>
      <c r="P45" s="118"/>
    </row>
    <row r="46" spans="1:16" x14ac:dyDescent="0.2">
      <c r="A46" s="91">
        <v>1</v>
      </c>
      <c r="B46" s="137">
        <f>'Contractor Entry Sheet'!B10</f>
        <v>0</v>
      </c>
      <c r="C46" s="133">
        <f>'Contractor Entry Sheet'!B11/1.1</f>
        <v>0</v>
      </c>
      <c r="D46" s="177">
        <v>0</v>
      </c>
      <c r="E46" s="175">
        <f>IF(D46="","",1-D46)</f>
        <v>1</v>
      </c>
      <c r="F46" s="176">
        <f>IF(D46="","",C46*E46)</f>
        <v>0</v>
      </c>
      <c r="G46" s="134"/>
      <c r="H46" s="134"/>
      <c r="I46" s="179" t="str">
        <f>IF(OR(H46="",G46=""),"",DATEDIF(G46,H46,"m"))</f>
        <v/>
      </c>
      <c r="J46" s="182" t="str">
        <f ca="1">IF(OR(H46="",C$11=""), "",IF(C$11&gt;H46,0,DATEDIF($C$11,H46,"m")))</f>
        <v/>
      </c>
      <c r="K46" s="179" t="str">
        <f ca="1">IF(OR(H46="",C$11="", $G$11=""), "",DATEDIF(MIN($C$11,H46),MIN(H46,$G$11+1),"m"))</f>
        <v/>
      </c>
      <c r="L46" s="133" t="str">
        <f ca="1">IF(OR(F46="",J46=""), "",IFERROR(F46/J46,F46))</f>
        <v/>
      </c>
      <c r="M46" s="133" t="str">
        <f>IF(B46="","",IF(OR(H46="",G46="",D46=""), "Error", IF(K46=0,F46, K46*L46)))</f>
        <v>Error</v>
      </c>
      <c r="P46" s="118"/>
    </row>
    <row r="47" spans="1:16" x14ac:dyDescent="0.2">
      <c r="A47" s="91">
        <v>2</v>
      </c>
      <c r="B47" s="183"/>
      <c r="C47" s="180"/>
      <c r="D47" s="177">
        <v>0</v>
      </c>
      <c r="E47" s="175">
        <f>IF(D47="","",1-D47)</f>
        <v>1</v>
      </c>
      <c r="F47" s="176">
        <f>IF(D47="","",C47*E47)</f>
        <v>0</v>
      </c>
      <c r="G47" s="178"/>
      <c r="H47" s="178"/>
      <c r="I47" s="179" t="str">
        <f>IF(OR(H47="",G47=""),"",DATEDIF(G47,H47,"m"))</f>
        <v/>
      </c>
      <c r="J47" s="182" t="str">
        <f ca="1">IF(OR(H47="",C$11=""), "",IF(C$11&gt;H47,0,DATEDIF($C$11,H47,"m")))</f>
        <v/>
      </c>
      <c r="K47" s="179" t="str">
        <f ca="1">IF(OR(H47="",C$11="", $G$11=""), "",DATEDIF(MIN($C$11,H47),MIN(H47,$G$11+1),"m"))</f>
        <v/>
      </c>
      <c r="L47" s="133" t="str">
        <f ca="1">IF(OR(F47="",J47=""), "",IFERROR(F47/J47,F47))</f>
        <v/>
      </c>
      <c r="M47" s="133" t="str">
        <f>IF(B47="","",IF(OR(H47="",G47="",D47=""), "Error", IF(K47=0,F47, K47*L47)))</f>
        <v/>
      </c>
      <c r="P47" s="118"/>
    </row>
    <row r="48" spans="1:16" x14ac:dyDescent="0.2">
      <c r="A48" s="91">
        <v>3</v>
      </c>
      <c r="B48" s="185"/>
      <c r="C48" s="180"/>
      <c r="D48" s="177">
        <v>0</v>
      </c>
      <c r="E48" s="175">
        <f>IF(D48="","",1-D48)</f>
        <v>1</v>
      </c>
      <c r="F48" s="176">
        <f>IF(D48="","",C48*E48)</f>
        <v>0</v>
      </c>
      <c r="G48" s="178"/>
      <c r="H48" s="178"/>
      <c r="I48" s="179" t="str">
        <f>IF(OR(H48="",G48=""),"",DATEDIF(G48,H48,"m"))</f>
        <v/>
      </c>
      <c r="J48" s="182" t="str">
        <f ca="1">IF(OR(H48="",C$11=""), "",IF(C$11&gt;H48,0,DATEDIF($C$11,H48,"m")))</f>
        <v/>
      </c>
      <c r="K48" s="179" t="str">
        <f ca="1">IF(OR(H48="",C$11="", $G$11=""), "",DATEDIF(MIN($C$11,H48),MIN(H48,$G$11+1),"m"))</f>
        <v/>
      </c>
      <c r="L48" s="133" t="str">
        <f ca="1">IF(OR(F48="",J48=""), "",IFERROR(F48/J48,F48))</f>
        <v/>
      </c>
      <c r="M48" s="133" t="str">
        <f>IF(B48="","",IF(OR(H48="",G48="",D48=""), "Error", IF(K48=0,F48, K48*L48)))</f>
        <v/>
      </c>
      <c r="P48" s="118"/>
    </row>
    <row r="49" spans="1:16" x14ac:dyDescent="0.2">
      <c r="A49" s="188">
        <v>4</v>
      </c>
      <c r="B49" s="185"/>
      <c r="C49" s="180"/>
      <c r="D49" s="177">
        <v>0</v>
      </c>
      <c r="E49" s="175">
        <f>IF(D49="","",1-D49)</f>
        <v>1</v>
      </c>
      <c r="F49" s="176">
        <f>IF(D49="","",C49*E49)</f>
        <v>0</v>
      </c>
      <c r="G49" s="178"/>
      <c r="H49" s="178"/>
      <c r="I49" s="179" t="str">
        <f>IF(OR(H49="",G49=""),"",DATEDIF(G49,H49,"m"))</f>
        <v/>
      </c>
      <c r="J49" s="182" t="str">
        <f ca="1">IF(OR(H49="",C$11=""), "",IF(C$11&gt;H49,0,DATEDIF($C$11,H49,"m")))</f>
        <v/>
      </c>
      <c r="K49" s="179" t="str">
        <f ca="1">IF(OR(H49="",C$11="", $G$11=""), "",DATEDIF(MIN($C$11,H49),MIN(H49,$G$11+1),"m"))</f>
        <v/>
      </c>
      <c r="L49" s="133" t="str">
        <f ca="1">IF(OR(F49="",J49=""), "",IFERROR(F49/J49,F49))</f>
        <v/>
      </c>
      <c r="M49" s="133" t="str">
        <f>IF(B49="","",IF(OR(H49="",G49="",D49=""), "Error", IF(K49=0,F49, K49*L49)))</f>
        <v/>
      </c>
      <c r="P49" s="118"/>
    </row>
    <row r="50" spans="1:16" x14ac:dyDescent="0.2">
      <c r="A50" s="91">
        <v>5</v>
      </c>
      <c r="B50" s="185"/>
      <c r="C50" s="180"/>
      <c r="D50" s="177">
        <v>0</v>
      </c>
      <c r="E50" s="175">
        <f>IF(D50="","",1-D50)</f>
        <v>1</v>
      </c>
      <c r="F50" s="176">
        <f>IF(D50="","",C50*E50)</f>
        <v>0</v>
      </c>
      <c r="G50" s="178"/>
      <c r="H50" s="178"/>
      <c r="I50" s="179" t="str">
        <f>IF(OR(H50="",G50=""),"",DATEDIF(G50,H50,"m"))</f>
        <v/>
      </c>
      <c r="J50" s="182" t="str">
        <f ca="1">IF(OR(H50="",C$11=""), "",IF(C$11&gt;H50,0,DATEDIF($C$11,H50,"m")))</f>
        <v/>
      </c>
      <c r="K50" s="179" t="str">
        <f ca="1">IF(OR(H50="",C$11="", $G$11=""), "",DATEDIF(MIN($C$11,H50),MIN(H50,$G$11+1),"m"))</f>
        <v/>
      </c>
      <c r="L50" s="133" t="str">
        <f ca="1">IF(OR(F50="",J50=""), "",IFERROR(F50/J50,F50))</f>
        <v/>
      </c>
      <c r="M50" s="133" t="str">
        <f>IF(B50="","",IF(OR(H50="",G50="",D50=""), "Error", IF(K50=0,F50, K50*L50)))</f>
        <v/>
      </c>
      <c r="P50" s="118"/>
    </row>
    <row r="51" spans="1:16" ht="18" x14ac:dyDescent="0.25">
      <c r="A51" s="219" t="s">
        <v>79</v>
      </c>
      <c r="B51" s="216"/>
      <c r="C51" s="147"/>
      <c r="D51" s="150"/>
      <c r="E51" s="150"/>
      <c r="F51" s="150"/>
      <c r="G51" s="151"/>
      <c r="H51" s="149"/>
      <c r="I51" s="149"/>
      <c r="J51" s="149"/>
      <c r="K51" s="149"/>
      <c r="L51" s="149"/>
      <c r="M51" s="148" t="str">
        <f>IF(ISERROR(MATCH("Error",M46:M48, 0)), SUM(M46:M48), "Error")</f>
        <v>Error</v>
      </c>
      <c r="P51" s="118"/>
    </row>
    <row r="52" spans="1:16" x14ac:dyDescent="0.2">
      <c r="A52" s="4"/>
      <c r="B52" s="22"/>
      <c r="C52" s="90"/>
      <c r="D52" s="104"/>
      <c r="E52" s="104"/>
      <c r="F52" s="104"/>
      <c r="G52" s="92"/>
      <c r="H52" s="93"/>
      <c r="I52" s="93"/>
      <c r="J52" s="93"/>
      <c r="K52" s="93"/>
      <c r="L52" s="93"/>
      <c r="M52" s="94"/>
    </row>
    <row r="53" spans="1:16" x14ac:dyDescent="0.2">
      <c r="A53" s="139"/>
      <c r="B53" s="152"/>
      <c r="C53" s="104"/>
      <c r="D53" s="104"/>
      <c r="E53" s="104"/>
      <c r="F53" s="104"/>
      <c r="G53" s="92"/>
      <c r="H53" s="93"/>
      <c r="I53" s="93"/>
      <c r="J53" s="93"/>
      <c r="K53" s="93"/>
      <c r="L53" s="93"/>
      <c r="M53" s="94"/>
    </row>
    <row r="54" spans="1:16" ht="18" x14ac:dyDescent="0.25">
      <c r="A54" s="216" t="s">
        <v>138</v>
      </c>
      <c r="B54" s="216"/>
      <c r="C54" s="216"/>
      <c r="D54" s="92"/>
      <c r="E54" s="92"/>
      <c r="F54" s="92"/>
      <c r="G54" s="92"/>
      <c r="H54" s="93"/>
      <c r="I54" s="93"/>
      <c r="J54" s="93"/>
      <c r="K54" s="93"/>
      <c r="L54" s="93"/>
      <c r="M54" s="148" t="str">
        <f>IF(OR(M42 = "Error", M51 = "Error"), "Error", SUM(M42,M51))</f>
        <v>Error</v>
      </c>
    </row>
    <row r="55" spans="1:16" x14ac:dyDescent="0.2">
      <c r="A55" s="139"/>
      <c r="B55" s="152"/>
      <c r="C55" s="104"/>
      <c r="D55" s="104"/>
      <c r="E55" s="104"/>
      <c r="F55" s="104"/>
      <c r="G55" s="95"/>
      <c r="H55" s="93"/>
      <c r="I55" s="93"/>
      <c r="J55" s="93"/>
      <c r="K55" s="93"/>
      <c r="L55" s="93"/>
      <c r="M55" s="94"/>
    </row>
    <row r="56" spans="1:16" x14ac:dyDescent="0.2">
      <c r="A56" s="139"/>
      <c r="B56" s="152"/>
      <c r="C56" s="104"/>
      <c r="D56" s="104"/>
      <c r="E56" s="104"/>
      <c r="F56" s="104"/>
      <c r="G56" s="95"/>
      <c r="H56" s="93"/>
      <c r="I56" s="93"/>
      <c r="J56" s="93"/>
      <c r="K56" s="93"/>
      <c r="L56" s="93"/>
      <c r="M56" s="94"/>
    </row>
    <row r="57" spans="1:16" ht="14.25" x14ac:dyDescent="0.2">
      <c r="A57" s="139"/>
      <c r="B57" s="152"/>
      <c r="C57" s="141"/>
      <c r="D57" s="105"/>
      <c r="E57" s="105"/>
      <c r="F57" s="105"/>
      <c r="G57" s="96"/>
      <c r="H57" s="97"/>
      <c r="I57" s="97"/>
      <c r="J57" s="97"/>
      <c r="K57" s="97"/>
      <c r="L57" s="97"/>
      <c r="M57" s="102"/>
    </row>
    <row r="58" spans="1:16" ht="15" x14ac:dyDescent="0.25">
      <c r="A58" s="139"/>
      <c r="B58" s="152"/>
      <c r="C58" s="142"/>
      <c r="D58" s="106"/>
      <c r="E58" s="106"/>
      <c r="F58" s="106"/>
      <c r="G58" s="96"/>
      <c r="H58" s="98"/>
      <c r="I58" s="98"/>
      <c r="J58" s="98"/>
      <c r="K58" s="98"/>
      <c r="L58" s="98"/>
      <c r="M58" s="103"/>
    </row>
    <row r="59" spans="1:16" x14ac:dyDescent="0.2">
      <c r="A59" s="4"/>
      <c r="B59" s="22"/>
      <c r="C59" s="140"/>
      <c r="D59" s="18"/>
      <c r="E59" s="4"/>
      <c r="F59" s="4"/>
      <c r="G59" s="4"/>
      <c r="H59" s="4"/>
      <c r="I59" s="4"/>
      <c r="J59" s="17"/>
    </row>
    <row r="60" spans="1:16" ht="14.25" x14ac:dyDescent="0.2">
      <c r="A60" s="4"/>
      <c r="B60" s="22"/>
      <c r="C60" s="140"/>
      <c r="D60" s="19"/>
      <c r="E60" s="20"/>
      <c r="F60" s="20"/>
      <c r="G60" s="20"/>
      <c r="H60" s="20"/>
      <c r="I60" s="20"/>
      <c r="J60" s="23"/>
    </row>
    <row r="61" spans="1:16" ht="15" x14ac:dyDescent="0.25">
      <c r="A61" s="4"/>
      <c r="B61" s="22"/>
      <c r="C61" s="19"/>
      <c r="D61" s="19"/>
      <c r="E61" s="21"/>
      <c r="F61" s="21"/>
      <c r="G61" s="21"/>
      <c r="H61" s="21"/>
      <c r="I61" s="21"/>
      <c r="J61" s="24"/>
    </row>
    <row r="62" spans="1:16" x14ac:dyDescent="0.2">
      <c r="A62" s="4"/>
      <c r="B62" s="4"/>
      <c r="C62" s="4"/>
      <c r="D62" s="4"/>
      <c r="E62" s="4"/>
      <c r="F62" s="4"/>
      <c r="G62" s="4"/>
      <c r="H62" s="4"/>
      <c r="I62" s="4"/>
      <c r="J62" s="4"/>
    </row>
    <row r="63" spans="1:16" x14ac:dyDescent="0.2">
      <c r="A63" s="4"/>
      <c r="B63" s="4"/>
      <c r="C63" s="4"/>
      <c r="D63" s="4"/>
      <c r="E63" s="4"/>
      <c r="F63" s="4"/>
      <c r="G63" s="4"/>
      <c r="H63" s="4"/>
      <c r="I63" s="4"/>
      <c r="J63" s="4"/>
    </row>
  </sheetData>
  <sheetProtection algorithmName="SHA-512" hashValue="hOTRyPIVQw7wZQd/NO/nzcf1k6bzgX5rNOITcfFWR3AQuzvV47NgEMHOAhr8D2iMvmTtXRaurcHyEFRr+oTMUQ==" saltValue="0W9Ocamxz3y7N0xQeVAAwQ==" spinCount="100000" sheet="1" objects="1" scenarios="1" selectLockedCells="1"/>
  <mergeCells count="8">
    <mergeCell ref="A54:C54"/>
    <mergeCell ref="B6:I6"/>
    <mergeCell ref="A42:B42"/>
    <mergeCell ref="A51:B51"/>
    <mergeCell ref="A2:G2"/>
    <mergeCell ref="A5:B5"/>
    <mergeCell ref="E9:I9"/>
    <mergeCell ref="B7:I7"/>
  </mergeCells>
  <conditionalFormatting sqref="M46">
    <cfRule type="cellIs" dxfId="12" priority="1" operator="equal">
      <formula>"Error"</formula>
    </cfRule>
  </conditionalFormatting>
  <dataValidations count="3">
    <dataValidation type="whole" allowBlank="1" showInputMessage="1" showErrorMessage="1" sqref="C47:C50 C14:C41 G22:H22" xr:uid="{C5216600-A84A-4DAA-B545-E1555EDAB043}">
      <formula1>0</formula1>
      <formula2>999999999999</formula2>
    </dataValidation>
    <dataValidation type="decimal" allowBlank="1" showInputMessage="1" showErrorMessage="1" sqref="D14:D41" xr:uid="{5872DC3F-667E-405F-BA9C-E358E8339503}">
      <formula1>0</formula1>
      <formula2>1</formula2>
    </dataValidation>
    <dataValidation type="date" allowBlank="1" showInputMessage="1" showErrorMessage="1" sqref="G23:H41 G46:H50 G14:H21" xr:uid="{EF43D148-F5F1-4236-B5DE-9E8C71771F77}">
      <formula1>36526</formula1>
      <formula2>49674</formula2>
    </dataValidation>
  </dataValidations>
  <hyperlinks>
    <hyperlink ref="E9" location="Instructions!A1" display="Instructions" xr:uid="{64572205-6FBC-437D-91A9-E1404DEA1289}"/>
    <hyperlink ref="E9:I9" location="General!A1" display="Please click here to read instructions" xr:uid="{DFE34AEF-E61B-4FBC-B457-E6428990FD15}"/>
  </hyperlinks>
  <pageMargins left="0.70866141732283472" right="0.70866141732283472" top="0.74803149606299213" bottom="0.74803149606299213" header="0.31496062992125984" footer="0.31496062992125984"/>
  <pageSetup paperSize="9" scale="51" orientation="landscape" r:id="rId1"/>
  <headerFooter>
    <oddHeader>&amp;C&amp;"Calibri"&amp;12&amp;KFF0000 OFFICIAL&amp;1#_x000D_</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0370-E1E3-4785-846F-89CC7938EC45}">
  <sheetPr codeName="Sheet4">
    <pageSetUpPr fitToPage="1"/>
  </sheetPr>
  <dimension ref="A1:V42"/>
  <sheetViews>
    <sheetView view="pageBreakPreview" zoomScaleNormal="100" zoomScaleSheetLayoutView="100" workbookViewId="0">
      <selection activeCell="B10" sqref="B10"/>
    </sheetView>
  </sheetViews>
  <sheetFormatPr defaultColWidth="9.140625" defaultRowHeight="12.75" x14ac:dyDescent="0.2"/>
  <cols>
    <col min="1" max="1" width="31.85546875" style="41" customWidth="1"/>
    <col min="2" max="2" width="16.7109375" style="41" customWidth="1"/>
    <col min="3" max="3" width="4" style="41" customWidth="1"/>
    <col min="4" max="4" width="14.140625" style="41" customWidth="1"/>
    <col min="5" max="5" width="18" style="41" customWidth="1"/>
    <col min="6" max="6" width="2" style="41" customWidth="1"/>
    <col min="7" max="7" width="12.7109375" style="41" hidden="1" customWidth="1"/>
    <col min="8" max="8" width="2" style="41" hidden="1" customWidth="1"/>
    <col min="9" max="9" width="12.7109375" style="41" hidden="1" customWidth="1"/>
    <col min="10" max="10" width="1.85546875" style="41" customWidth="1"/>
    <col min="11" max="11" width="12" style="41" bestFit="1" customWidth="1"/>
    <col min="12" max="12" width="24.28515625" style="41" bestFit="1" customWidth="1"/>
    <col min="13" max="15" width="9.140625" style="41"/>
    <col min="16" max="16" width="2.85546875" style="41" customWidth="1"/>
    <col min="17" max="20" width="9.140625" style="41"/>
    <col min="21" max="21" width="12.42578125" style="41" customWidth="1"/>
    <col min="22" max="16384" width="9.140625" style="41"/>
  </cols>
  <sheetData>
    <row r="1" spans="1:22" ht="20.25" x14ac:dyDescent="0.3">
      <c r="B1" s="42"/>
      <c r="N1" s="84"/>
      <c r="O1" s="221"/>
      <c r="P1" s="221"/>
      <c r="Q1" s="221"/>
      <c r="R1" s="221"/>
      <c r="S1" s="221"/>
      <c r="T1" s="221"/>
      <c r="U1" s="221"/>
      <c r="V1" s="221"/>
    </row>
    <row r="2" spans="1:22" ht="18" x14ac:dyDescent="0.25">
      <c r="A2" s="226" t="s">
        <v>129</v>
      </c>
      <c r="B2" s="226"/>
      <c r="C2" s="226"/>
      <c r="D2" s="226"/>
      <c r="E2" s="226"/>
      <c r="N2" s="84"/>
      <c r="O2" s="163"/>
      <c r="P2" s="163"/>
      <c r="Q2" s="163"/>
      <c r="R2" s="163"/>
      <c r="S2" s="163"/>
      <c r="T2" s="163"/>
      <c r="U2" s="163"/>
      <c r="V2" s="163"/>
    </row>
    <row r="3" spans="1:22" ht="18" x14ac:dyDescent="0.25">
      <c r="A3" s="171"/>
      <c r="B3" s="171"/>
      <c r="C3" s="171"/>
      <c r="D3" s="171"/>
      <c r="E3" s="171"/>
      <c r="N3" s="84"/>
      <c r="O3" s="163"/>
      <c r="P3" s="163"/>
      <c r="Q3" s="163"/>
      <c r="R3" s="163"/>
      <c r="S3" s="163"/>
      <c r="T3" s="163"/>
      <c r="U3" s="163"/>
      <c r="V3" s="163"/>
    </row>
    <row r="4" spans="1:22" ht="12.75" customHeight="1" x14ac:dyDescent="0.25">
      <c r="A4" s="202" t="s">
        <v>145</v>
      </c>
      <c r="B4" s="166"/>
      <c r="N4" s="84"/>
      <c r="O4" s="163"/>
      <c r="P4" s="163"/>
      <c r="Q4" s="163"/>
      <c r="R4" s="163"/>
      <c r="S4" s="163"/>
      <c r="T4" s="163"/>
      <c r="U4" s="163"/>
      <c r="V4" s="163"/>
    </row>
    <row r="5" spans="1:22" ht="12.75" customHeight="1" x14ac:dyDescent="0.3">
      <c r="A5" s="202" t="s">
        <v>146</v>
      </c>
      <c r="B5" s="42"/>
      <c r="N5" s="84"/>
      <c r="O5" s="163"/>
      <c r="P5" s="163"/>
      <c r="Q5" s="163"/>
      <c r="R5" s="163"/>
      <c r="S5" s="163"/>
      <c r="T5" s="163"/>
      <c r="U5" s="163"/>
      <c r="V5" s="163"/>
    </row>
    <row r="6" spans="1:22" ht="20.25" x14ac:dyDescent="0.3">
      <c r="B6" s="42"/>
      <c r="N6" s="84"/>
      <c r="O6" s="163"/>
      <c r="P6" s="163"/>
      <c r="Q6" s="163"/>
      <c r="R6" s="163"/>
      <c r="S6" s="163"/>
      <c r="T6" s="163"/>
      <c r="U6" s="163"/>
      <c r="V6" s="163"/>
    </row>
    <row r="7" spans="1:22" x14ac:dyDescent="0.2">
      <c r="N7" s="84"/>
      <c r="O7" s="65"/>
      <c r="P7" s="65"/>
      <c r="Q7" s="65"/>
      <c r="R7" s="65"/>
      <c r="S7" s="65"/>
      <c r="T7" s="66"/>
      <c r="U7" s="65"/>
      <c r="V7" s="65"/>
    </row>
    <row r="8" spans="1:22" ht="15.75" x14ac:dyDescent="0.25">
      <c r="A8" s="41" t="s">
        <v>34</v>
      </c>
      <c r="B8" s="167" t="str">
        <f>+'Contractor Entry Sheet'!B8</f>
        <v>Tender</v>
      </c>
      <c r="H8" s="45"/>
      <c r="I8" s="46"/>
      <c r="J8" s="46"/>
      <c r="K8" s="46"/>
      <c r="N8" s="84"/>
      <c r="O8" s="67"/>
      <c r="P8" s="68"/>
      <c r="Q8" s="67"/>
      <c r="R8" s="65"/>
      <c r="S8" s="65"/>
      <c r="T8" s="66"/>
      <c r="U8" s="65"/>
      <c r="V8" s="65"/>
    </row>
    <row r="9" spans="1:22" ht="15.75" x14ac:dyDescent="0.25">
      <c r="A9" s="41" t="s">
        <v>8</v>
      </c>
      <c r="B9" s="168">
        <f ca="1">+'Contractor Entry Sheet'!B9</f>
        <v>45882</v>
      </c>
      <c r="C9" s="47"/>
      <c r="D9" s="45"/>
      <c r="E9" s="49"/>
      <c r="F9" s="49"/>
      <c r="K9" s="45"/>
      <c r="N9" s="84"/>
      <c r="O9" s="65"/>
      <c r="P9" s="65"/>
      <c r="Q9" s="65"/>
      <c r="R9" s="65"/>
      <c r="S9" s="65"/>
      <c r="T9" s="66"/>
      <c r="U9" s="65"/>
      <c r="V9" s="65"/>
    </row>
    <row r="10" spans="1:22" ht="14.25" x14ac:dyDescent="0.2">
      <c r="A10" s="41" t="str">
        <f>+'Contractor Entry Sheet'!A11</f>
        <v>Tender Value (including GST)</v>
      </c>
      <c r="B10" s="169">
        <f>+'Contractor Entry Sheet'!B11</f>
        <v>0</v>
      </c>
      <c r="H10" s="48"/>
      <c r="I10" s="48"/>
      <c r="J10" s="48"/>
      <c r="K10" s="47"/>
      <c r="N10" s="84"/>
      <c r="O10" s="65"/>
      <c r="P10" s="69"/>
      <c r="Q10" s="65"/>
      <c r="R10" s="65"/>
      <c r="S10" s="65"/>
      <c r="T10" s="65"/>
      <c r="U10" s="65"/>
      <c r="V10" s="65"/>
    </row>
    <row r="11" spans="1:22" ht="15.75" x14ac:dyDescent="0.25">
      <c r="A11" s="44"/>
      <c r="B11" s="50"/>
      <c r="C11" s="51"/>
      <c r="D11" s="47"/>
      <c r="E11" s="52"/>
      <c r="F11" s="47"/>
      <c r="G11" s="52"/>
      <c r="H11" s="52"/>
      <c r="I11" s="52"/>
      <c r="J11" s="52"/>
      <c r="K11" s="45"/>
      <c r="N11" s="84"/>
      <c r="O11" s="65"/>
      <c r="P11" s="69"/>
      <c r="Q11" s="65"/>
      <c r="R11" s="65"/>
      <c r="S11" s="65"/>
      <c r="T11" s="65"/>
      <c r="U11" s="70"/>
      <c r="V11" s="65"/>
    </row>
    <row r="12" spans="1:22" x14ac:dyDescent="0.2">
      <c r="N12" s="84"/>
      <c r="O12" s="65"/>
      <c r="P12" s="69"/>
      <c r="Q12" s="65"/>
      <c r="R12" s="65"/>
      <c r="S12" s="65"/>
      <c r="T12" s="65"/>
      <c r="U12" s="70"/>
      <c r="V12" s="65"/>
    </row>
    <row r="13" spans="1:22" x14ac:dyDescent="0.2">
      <c r="A13" s="43" t="s">
        <v>0</v>
      </c>
      <c r="E13" s="53" t="s">
        <v>42</v>
      </c>
      <c r="F13" s="54"/>
      <c r="G13" s="53" t="e">
        <f>CONCATENATE('Contractor Entry Sheet'!#REF!," ",'Contractor Entry Sheet'!#REF!)</f>
        <v>#REF!</v>
      </c>
      <c r="H13" s="55"/>
      <c r="I13" s="53" t="e">
        <f>CONCATENATE('Contractor Entry Sheet'!#REF!," ",'Contractor Entry Sheet'!#REF!)</f>
        <v>#REF!</v>
      </c>
      <c r="J13" s="55"/>
      <c r="K13" s="43" t="s">
        <v>41</v>
      </c>
      <c r="L13" s="56" t="s">
        <v>14</v>
      </c>
      <c r="N13" s="84"/>
      <c r="O13" s="65"/>
      <c r="P13" s="69"/>
      <c r="Q13" s="65"/>
      <c r="R13" s="65"/>
      <c r="S13" s="65"/>
      <c r="T13" s="65"/>
      <c r="U13" s="70"/>
      <c r="V13" s="65"/>
    </row>
    <row r="14" spans="1:22" x14ac:dyDescent="0.2">
      <c r="N14" s="84"/>
      <c r="O14" s="65"/>
      <c r="P14" s="69"/>
      <c r="Q14" s="65"/>
      <c r="R14" s="65"/>
      <c r="S14" s="65"/>
      <c r="T14" s="65"/>
      <c r="U14" s="70"/>
      <c r="V14" s="65"/>
    </row>
    <row r="15" spans="1:22" x14ac:dyDescent="0.2">
      <c r="A15" s="223" t="s">
        <v>15</v>
      </c>
      <c r="B15" s="223"/>
      <c r="D15" s="57" t="e">
        <f>IF(E15&lt;5%,1,2)</f>
        <v>#DIV/0!</v>
      </c>
      <c r="E15" s="37" t="e">
        <f>K28</f>
        <v>#DIV/0!</v>
      </c>
      <c r="G15" s="58" t="e">
        <f>+#REF!</f>
        <v>#REF!</v>
      </c>
      <c r="I15" s="58" t="e">
        <f>+#REF!</f>
        <v>#REF!</v>
      </c>
      <c r="K15" s="59" t="str">
        <f>IFERROR(IF(E15&gt;=5%,"PASS","FAIL"),"")</f>
        <v/>
      </c>
      <c r="L15" s="60" t="s">
        <v>12</v>
      </c>
      <c r="N15" s="84"/>
      <c r="O15" s="65"/>
      <c r="P15" s="65"/>
      <c r="Q15" s="65"/>
      <c r="R15" s="65"/>
      <c r="S15" s="65"/>
      <c r="T15" s="65"/>
      <c r="U15" s="70"/>
      <c r="V15" s="65"/>
    </row>
    <row r="16" spans="1:22" x14ac:dyDescent="0.2">
      <c r="D16" s="57"/>
      <c r="E16" s="38"/>
      <c r="G16" s="38"/>
      <c r="I16" s="38"/>
      <c r="L16" s="38"/>
      <c r="N16" s="84"/>
      <c r="O16" s="65"/>
      <c r="P16" s="65"/>
      <c r="Q16" s="65"/>
      <c r="R16" s="65"/>
      <c r="S16" s="65"/>
      <c r="T16" s="65"/>
      <c r="U16" s="65"/>
      <c r="V16" s="65"/>
    </row>
    <row r="17" spans="1:22" x14ac:dyDescent="0.2">
      <c r="A17" s="224" t="s">
        <v>64</v>
      </c>
      <c r="B17" s="224"/>
      <c r="D17" s="57" t="e">
        <f>IF(E17&lt;=10%,1,2)</f>
        <v>#DIV/0!</v>
      </c>
      <c r="E17" s="37" t="e">
        <f>K33</f>
        <v>#DIV/0!</v>
      </c>
      <c r="G17" s="58" t="e">
        <f>+#REF!</f>
        <v>#REF!</v>
      </c>
      <c r="I17" s="58" t="e">
        <f>+#REF!</f>
        <v>#REF!</v>
      </c>
      <c r="K17" s="59" t="str">
        <f>IFERROR(IF(E17&gt;10%,"PASS","FAIL"),"")</f>
        <v/>
      </c>
      <c r="L17" s="60" t="s">
        <v>13</v>
      </c>
      <c r="N17" s="84"/>
      <c r="O17" s="65"/>
      <c r="P17" s="65"/>
      <c r="Q17" s="65"/>
      <c r="R17" s="65"/>
      <c r="S17" s="65"/>
      <c r="T17" s="65"/>
      <c r="U17" s="65"/>
      <c r="V17" s="65"/>
    </row>
    <row r="18" spans="1:22" x14ac:dyDescent="0.2">
      <c r="D18" s="57"/>
      <c r="E18" s="38"/>
      <c r="G18" s="38"/>
      <c r="I18" s="38"/>
      <c r="L18" s="38"/>
      <c r="N18" s="84"/>
      <c r="O18" s="65"/>
      <c r="P18" s="65"/>
      <c r="Q18" s="65"/>
      <c r="R18" s="65"/>
      <c r="S18" s="65"/>
      <c r="T18" s="65"/>
      <c r="U18" s="65"/>
      <c r="V18" s="65"/>
    </row>
    <row r="19" spans="1:22" x14ac:dyDescent="0.2">
      <c r="A19" s="224" t="s">
        <v>32</v>
      </c>
      <c r="B19" s="224"/>
      <c r="D19" s="57"/>
      <c r="E19" s="39">
        <f>E38</f>
        <v>0</v>
      </c>
      <c r="G19" s="61"/>
      <c r="I19" s="61"/>
      <c r="L19" s="60"/>
      <c r="N19" s="84"/>
      <c r="O19" s="65"/>
      <c r="P19" s="65"/>
      <c r="Q19" s="65"/>
      <c r="R19" s="65"/>
      <c r="S19" s="65"/>
      <c r="T19" s="65"/>
      <c r="U19" s="65"/>
      <c r="V19" s="65"/>
    </row>
    <row r="20" spans="1:22" x14ac:dyDescent="0.2">
      <c r="D20" s="57"/>
      <c r="E20" s="38"/>
      <c r="G20" s="38"/>
      <c r="I20" s="38"/>
      <c r="L20" s="38"/>
      <c r="N20" s="84"/>
      <c r="O20" s="65"/>
      <c r="P20" s="65"/>
      <c r="Q20" s="65"/>
      <c r="R20" s="65"/>
      <c r="S20" s="65"/>
      <c r="T20" s="65"/>
      <c r="U20" s="65"/>
      <c r="V20" s="65"/>
    </row>
    <row r="21" spans="1:22" x14ac:dyDescent="0.2">
      <c r="A21" s="224" t="s">
        <v>65</v>
      </c>
      <c r="B21" s="224"/>
      <c r="D21" s="57">
        <f>IF(E21&gt;E19,1,2)</f>
        <v>1</v>
      </c>
      <c r="E21" s="40" t="str">
        <f>E42</f>
        <v>Error</v>
      </c>
      <c r="G21" s="38"/>
      <c r="I21" s="38"/>
      <c r="K21" s="59" t="str">
        <f>IFERROR(IF(E21&lt;=E19,"PASS","FAIL"),"")</f>
        <v>FAIL</v>
      </c>
      <c r="L21" s="38" t="s">
        <v>33</v>
      </c>
      <c r="N21" s="84"/>
      <c r="O21" s="65"/>
      <c r="P21" s="65"/>
      <c r="Q21" s="65"/>
      <c r="R21" s="65"/>
      <c r="S21" s="65"/>
      <c r="T21" s="65"/>
      <c r="U21" s="65"/>
      <c r="V21" s="65"/>
    </row>
    <row r="22" spans="1:22" x14ac:dyDescent="0.2">
      <c r="D22" s="57"/>
      <c r="E22" s="38"/>
      <c r="G22" s="38"/>
      <c r="I22" s="38"/>
      <c r="L22" s="38"/>
      <c r="N22" s="84"/>
      <c r="O22" s="84"/>
      <c r="P22" s="84"/>
      <c r="Q22" s="84"/>
      <c r="R22" s="84"/>
      <c r="S22" s="84"/>
      <c r="T22" s="84"/>
      <c r="U22" s="84"/>
      <c r="V22" s="84"/>
    </row>
    <row r="23" spans="1:22" x14ac:dyDescent="0.2">
      <c r="A23" s="43"/>
      <c r="D23" s="57"/>
      <c r="L23" s="56"/>
    </row>
    <row r="24" spans="1:22" x14ac:dyDescent="0.2">
      <c r="A24" s="43" t="s">
        <v>130</v>
      </c>
      <c r="D24" s="57"/>
      <c r="L24" s="56"/>
    </row>
    <row r="25" spans="1:22" x14ac:dyDescent="0.2">
      <c r="D25" s="57"/>
    </row>
    <row r="26" spans="1:22" x14ac:dyDescent="0.2">
      <c r="A26" s="225" t="s">
        <v>15</v>
      </c>
      <c r="B26" s="225"/>
      <c r="D26" s="57"/>
      <c r="F26" s="62"/>
      <c r="G26" s="63"/>
      <c r="H26" s="62"/>
      <c r="I26" s="63"/>
      <c r="L26" s="38"/>
    </row>
    <row r="27" spans="1:22" x14ac:dyDescent="0.2">
      <c r="D27" s="57"/>
    </row>
    <row r="28" spans="1:22" x14ac:dyDescent="0.2">
      <c r="A28" s="227" t="s">
        <v>150</v>
      </c>
      <c r="B28" s="227"/>
      <c r="C28" s="227"/>
      <c r="D28" s="227"/>
      <c r="E28" s="154">
        <f>'Contractor Entry Sheet'!B53-'Contractor Entry Sheet'!B75</f>
        <v>0</v>
      </c>
      <c r="G28" s="155"/>
      <c r="H28" s="64"/>
      <c r="I28" s="155"/>
      <c r="K28" s="156" t="e">
        <f>+E28/E29</f>
        <v>#DIV/0!</v>
      </c>
      <c r="L28" s="38"/>
    </row>
    <row r="29" spans="1:22" x14ac:dyDescent="0.2">
      <c r="A29" s="228" t="s">
        <v>69</v>
      </c>
      <c r="B29" s="228"/>
      <c r="C29" s="228"/>
      <c r="D29" s="228"/>
      <c r="E29" s="157">
        <f>'Contractor Entry Sheet'!B18</f>
        <v>0</v>
      </c>
    </row>
    <row r="30" spans="1:22" x14ac:dyDescent="0.2">
      <c r="D30" s="57"/>
      <c r="E30" s="38"/>
      <c r="G30" s="37"/>
      <c r="I30" s="37"/>
      <c r="L30" s="38"/>
    </row>
    <row r="31" spans="1:22" x14ac:dyDescent="0.2">
      <c r="A31" s="222" t="s">
        <v>64</v>
      </c>
      <c r="B31" s="222"/>
      <c r="D31" s="57"/>
      <c r="E31" s="38"/>
    </row>
    <row r="32" spans="1:22" x14ac:dyDescent="0.2">
      <c r="D32" s="57"/>
      <c r="E32" s="38"/>
    </row>
    <row r="33" spans="1:12" x14ac:dyDescent="0.2">
      <c r="A33" s="229" t="s">
        <v>68</v>
      </c>
      <c r="B33" s="229"/>
      <c r="C33" s="229"/>
      <c r="D33" s="229"/>
      <c r="E33" s="154">
        <f>'Contractor Entry Sheet'!B38-'Contractor Entry Sheet'!B63</f>
        <v>0</v>
      </c>
      <c r="K33" s="156" t="e">
        <f>+E33/E34</f>
        <v>#DIV/0!</v>
      </c>
    </row>
    <row r="34" spans="1:12" x14ac:dyDescent="0.2">
      <c r="A34" s="230" t="s">
        <v>62</v>
      </c>
      <c r="B34" s="230"/>
      <c r="C34" s="230"/>
      <c r="D34" s="230"/>
      <c r="E34" s="157">
        <f>'Contractor Entry Sheet'!B11</f>
        <v>0</v>
      </c>
    </row>
    <row r="35" spans="1:12" x14ac:dyDescent="0.2">
      <c r="D35" s="57"/>
      <c r="E35" s="38"/>
      <c r="K35" s="158"/>
      <c r="L35" s="60"/>
    </row>
    <row r="36" spans="1:12" x14ac:dyDescent="0.2">
      <c r="A36" s="222" t="s">
        <v>32</v>
      </c>
      <c r="B36" s="222"/>
      <c r="D36" s="57"/>
      <c r="E36" s="38"/>
      <c r="L36" s="38"/>
    </row>
    <row r="37" spans="1:12" x14ac:dyDescent="0.2">
      <c r="D37" s="57"/>
      <c r="E37" s="38"/>
      <c r="K37" s="158"/>
      <c r="L37" s="38"/>
    </row>
    <row r="38" spans="1:12" x14ac:dyDescent="0.2">
      <c r="A38" s="41" t="s">
        <v>66</v>
      </c>
      <c r="D38" s="57"/>
      <c r="E38" s="157">
        <f>MAX('Contractor Entry Sheet'!B18,'Contractor Entry Sheet'!D18,'Contractor Entry Sheet'!F18)*1.3</f>
        <v>0</v>
      </c>
      <c r="L38" s="38"/>
    </row>
    <row r="39" spans="1:12" x14ac:dyDescent="0.2">
      <c r="D39" s="57"/>
      <c r="E39" s="38"/>
      <c r="L39" s="38"/>
    </row>
    <row r="40" spans="1:12" x14ac:dyDescent="0.2">
      <c r="A40" s="222" t="s">
        <v>65</v>
      </c>
      <c r="B40" s="222"/>
      <c r="D40" s="57"/>
      <c r="E40" s="38"/>
      <c r="L40" s="38"/>
    </row>
    <row r="41" spans="1:12" x14ac:dyDescent="0.2">
      <c r="A41" s="110"/>
      <c r="B41" s="110"/>
      <c r="D41" s="57"/>
      <c r="E41" s="38"/>
      <c r="L41" s="38"/>
    </row>
    <row r="42" spans="1:12" x14ac:dyDescent="0.2">
      <c r="A42" s="224" t="s">
        <v>151</v>
      </c>
      <c r="B42" s="224"/>
      <c r="C42" s="224"/>
      <c r="E42" s="157" t="str">
        <f>'Current Workload Assessment'!M54</f>
        <v>Error</v>
      </c>
      <c r="L42" s="60"/>
    </row>
  </sheetData>
  <sheetProtection algorithmName="SHA-512" hashValue="VabzE2URQPzDRU42efUKcI0tc8hfMqN1QVfFKqBs+kcXsiRZV0XomtDMTimIi91kUyKfmivgzvjvD86O5rrFjg==" saltValue="Oi5Q8sIIZVIcxnc7qa4l5g==" spinCount="100000" sheet="1" objects="1" scenarios="1" selectLockedCells="1"/>
  <mergeCells count="15">
    <mergeCell ref="A42:C42"/>
    <mergeCell ref="A40:B40"/>
    <mergeCell ref="A28:D28"/>
    <mergeCell ref="A29:D29"/>
    <mergeCell ref="A33:D33"/>
    <mergeCell ref="A34:D34"/>
    <mergeCell ref="O1:V1"/>
    <mergeCell ref="A36:B36"/>
    <mergeCell ref="A15:B15"/>
    <mergeCell ref="A17:B17"/>
    <mergeCell ref="A19:B19"/>
    <mergeCell ref="A21:B21"/>
    <mergeCell ref="A26:B26"/>
    <mergeCell ref="A31:B31"/>
    <mergeCell ref="A2:E2"/>
  </mergeCells>
  <conditionalFormatting sqref="E15 G15 I15">
    <cfRule type="cellIs" dxfId="11" priority="22" operator="lessThan">
      <formula>0.05</formula>
    </cfRule>
    <cfRule type="cellIs" dxfId="10" priority="23" operator="greaterThanOrEqual">
      <formula>0.05</formula>
    </cfRule>
  </conditionalFormatting>
  <conditionalFormatting sqref="E17 G17 I17">
    <cfRule type="cellIs" dxfId="9" priority="20" operator="lessThanOrEqual">
      <formula>0.1</formula>
    </cfRule>
    <cfRule type="cellIs" dxfId="8" priority="21" operator="greaterThan">
      <formula>0.1</formula>
    </cfRule>
  </conditionalFormatting>
  <conditionalFormatting sqref="E21">
    <cfRule type="cellIs" dxfId="7" priority="18" operator="greaterThan">
      <formula>$E$19</formula>
    </cfRule>
    <cfRule type="cellIs" dxfId="6" priority="19" operator="lessThanOrEqual">
      <formula>$E$19</formula>
    </cfRule>
  </conditionalFormatting>
  <conditionalFormatting sqref="G26 I26">
    <cfRule type="cellIs" dxfId="5" priority="14" operator="lessThanOrEqual">
      <formula>1</formula>
    </cfRule>
    <cfRule type="cellIs" dxfId="4" priority="15" operator="greaterThan">
      <formula>1</formula>
    </cfRule>
  </conditionalFormatting>
  <conditionalFormatting sqref="G28 I28">
    <cfRule type="cellIs" dxfId="3" priority="12" operator="greaterThan">
      <formula>50</formula>
    </cfRule>
    <cfRule type="cellIs" dxfId="2" priority="13" operator="lessThanOrEqual">
      <formula>50</formula>
    </cfRule>
  </conditionalFormatting>
  <conditionalFormatting sqref="G30 I30">
    <cfRule type="cellIs" dxfId="1" priority="10" operator="lessThan">
      <formula>0</formula>
    </cfRule>
    <cfRule type="cellIs" dxfId="0" priority="11" operator="greaterThanOrEqual">
      <formula>0</formula>
    </cfRule>
  </conditionalFormatting>
  <dataValidations count="1">
    <dataValidation type="list" allowBlank="1" showInputMessage="1" showErrorMessage="1" sqref="K10" xr:uid="{FB7D5ABB-49A0-44C7-AE38-17C7A1A51BDB}">
      <formula1>$T$7:$T$8</formula1>
    </dataValidation>
  </dataValidations>
  <pageMargins left="0.70866141732283472" right="0.70866141732283472" top="0.74803149606299213" bottom="0.74803149606299213" header="0.31496062992125984" footer="0.31496062992125984"/>
  <pageSetup paperSize="9" scale="82" orientation="landscape" r:id="rId1"/>
  <headerFooter>
    <oddHeader>&amp;C&amp;"Calibri"&amp;12&amp;KFF0000 OFFICIAL&amp;1#_x000D_</oddHeader>
  </headerFooter>
  <ignoredErrors>
    <ignoredError sqref="D15" evalError="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668C9-41BD-4EF3-A4AD-F84E263AD8ED}">
  <sheetPr codeName="Sheet5">
    <pageSetUpPr fitToPage="1"/>
  </sheetPr>
  <dimension ref="A1:L60"/>
  <sheetViews>
    <sheetView view="pageBreakPreview" topLeftCell="A19" zoomScaleNormal="100" zoomScaleSheetLayoutView="100" workbookViewId="0">
      <selection activeCell="J56" sqref="J56"/>
    </sheetView>
  </sheetViews>
  <sheetFormatPr defaultRowHeight="12.75" x14ac:dyDescent="0.2"/>
  <cols>
    <col min="1" max="1" width="32.7109375" customWidth="1"/>
    <col min="2" max="2" width="4" customWidth="1"/>
    <col min="3" max="3" width="16.85546875" customWidth="1"/>
    <col min="4" max="4" width="12.28515625" customWidth="1"/>
    <col min="10" max="10" width="10.140625" bestFit="1" customWidth="1"/>
  </cols>
  <sheetData>
    <row r="1" spans="1:12" ht="16.5" customHeight="1" x14ac:dyDescent="0.25">
      <c r="A1" s="74" t="s">
        <v>50</v>
      </c>
      <c r="C1" s="232" t="s">
        <v>56</v>
      </c>
      <c r="D1" s="233"/>
    </row>
    <row r="2" spans="1:12" ht="15.75" x14ac:dyDescent="0.25">
      <c r="A2" s="75" t="s">
        <v>55</v>
      </c>
      <c r="B2" s="2"/>
      <c r="C2" s="87"/>
      <c r="D2" s="89" t="s">
        <v>57</v>
      </c>
      <c r="I2" s="231" t="s">
        <v>51</v>
      </c>
      <c r="J2" s="231"/>
      <c r="K2" s="82"/>
      <c r="L2" s="82"/>
    </row>
    <row r="3" spans="1:12" ht="12.75" customHeight="1" x14ac:dyDescent="0.25">
      <c r="A3" s="3"/>
      <c r="B3" s="2"/>
      <c r="I3" s="72"/>
      <c r="J3" s="72"/>
      <c r="K3" s="82"/>
      <c r="L3" s="82"/>
    </row>
    <row r="4" spans="1:12" ht="15.75" x14ac:dyDescent="0.25">
      <c r="A4" s="78" t="s">
        <v>52</v>
      </c>
      <c r="B4" s="2"/>
      <c r="C4" s="11" t="s">
        <v>16</v>
      </c>
      <c r="I4" s="83">
        <v>41091</v>
      </c>
      <c r="J4" s="83">
        <v>41455</v>
      </c>
      <c r="K4" s="72">
        <v>2012</v>
      </c>
      <c r="L4" s="82"/>
    </row>
    <row r="5" spans="1:12" ht="15.75" x14ac:dyDescent="0.25">
      <c r="A5" s="78" t="s">
        <v>53</v>
      </c>
      <c r="B5" s="2"/>
      <c r="C5" s="76">
        <v>2013</v>
      </c>
      <c r="I5" s="83">
        <v>41275</v>
      </c>
      <c r="J5" s="83">
        <v>41639</v>
      </c>
      <c r="K5" s="72">
        <v>2013</v>
      </c>
      <c r="L5" s="82"/>
    </row>
    <row r="6" spans="1:12" x14ac:dyDescent="0.2">
      <c r="C6" s="80">
        <v>41275</v>
      </c>
      <c r="I6" s="83">
        <v>41456</v>
      </c>
      <c r="J6" s="83">
        <v>41820</v>
      </c>
      <c r="K6" s="72">
        <v>2014</v>
      </c>
      <c r="L6" s="82"/>
    </row>
    <row r="7" spans="1:12" x14ac:dyDescent="0.2">
      <c r="C7" s="81">
        <v>41639</v>
      </c>
      <c r="I7" s="83">
        <v>41640</v>
      </c>
      <c r="J7" s="83">
        <v>42004</v>
      </c>
      <c r="K7" s="72">
        <v>2015</v>
      </c>
      <c r="L7" s="82"/>
    </row>
    <row r="8" spans="1:12" x14ac:dyDescent="0.2">
      <c r="C8" s="12"/>
      <c r="I8" s="83">
        <v>41821</v>
      </c>
      <c r="J8" s="83">
        <v>42185</v>
      </c>
      <c r="K8" s="72">
        <v>2016</v>
      </c>
      <c r="L8" s="82"/>
    </row>
    <row r="9" spans="1:12" x14ac:dyDescent="0.2">
      <c r="A9" s="1" t="s">
        <v>1</v>
      </c>
      <c r="B9" s="1"/>
      <c r="C9" s="13">
        <v>0</v>
      </c>
      <c r="I9" s="83">
        <v>42005</v>
      </c>
      <c r="J9" s="83">
        <v>42369</v>
      </c>
      <c r="K9" s="72">
        <v>2017</v>
      </c>
      <c r="L9" s="82"/>
    </row>
    <row r="10" spans="1:12" x14ac:dyDescent="0.2">
      <c r="A10" t="s">
        <v>24</v>
      </c>
      <c r="B10" s="1"/>
      <c r="C10" s="14"/>
      <c r="I10" s="83">
        <v>42186</v>
      </c>
      <c r="J10" s="83">
        <v>42551</v>
      </c>
      <c r="K10" s="72">
        <v>2018</v>
      </c>
      <c r="L10" s="82"/>
    </row>
    <row r="11" spans="1:12" x14ac:dyDescent="0.2">
      <c r="A11" t="s">
        <v>17</v>
      </c>
      <c r="C11" s="13"/>
      <c r="I11" s="83">
        <v>42370</v>
      </c>
      <c r="J11" s="83">
        <v>42735</v>
      </c>
      <c r="K11" s="72">
        <v>2019</v>
      </c>
      <c r="L11" s="82"/>
    </row>
    <row r="12" spans="1:12" x14ac:dyDescent="0.2">
      <c r="A12" t="s">
        <v>18</v>
      </c>
      <c r="C12" s="13"/>
      <c r="I12" s="83">
        <v>42552</v>
      </c>
      <c r="J12" s="83">
        <v>42916</v>
      </c>
      <c r="K12" s="72">
        <v>2020</v>
      </c>
      <c r="L12" s="82"/>
    </row>
    <row r="13" spans="1:12" x14ac:dyDescent="0.2">
      <c r="A13" t="s">
        <v>19</v>
      </c>
      <c r="C13" s="13"/>
      <c r="I13" s="83">
        <v>42736</v>
      </c>
      <c r="J13" s="83">
        <v>43100</v>
      </c>
      <c r="K13" s="82"/>
      <c r="L13" s="82"/>
    </row>
    <row r="14" spans="1:12" x14ac:dyDescent="0.2">
      <c r="A14" t="s">
        <v>25</v>
      </c>
      <c r="C14" s="13"/>
      <c r="I14" s="83">
        <v>42917</v>
      </c>
      <c r="J14" s="83">
        <v>43281</v>
      </c>
      <c r="K14" s="82"/>
      <c r="L14" s="82"/>
    </row>
    <row r="15" spans="1:12" x14ac:dyDescent="0.2">
      <c r="A15" t="s">
        <v>36</v>
      </c>
      <c r="C15" s="13"/>
      <c r="I15" s="83">
        <v>43101</v>
      </c>
      <c r="J15" s="83">
        <v>43465</v>
      </c>
      <c r="K15" s="82"/>
      <c r="L15" s="82"/>
    </row>
    <row r="16" spans="1:12" x14ac:dyDescent="0.2">
      <c r="A16" t="s">
        <v>20</v>
      </c>
      <c r="C16" s="13"/>
      <c r="I16" s="83">
        <v>43282</v>
      </c>
      <c r="J16" s="83">
        <v>43646</v>
      </c>
      <c r="K16" s="82"/>
      <c r="L16" s="82"/>
    </row>
    <row r="17" spans="1:12" x14ac:dyDescent="0.2">
      <c r="A17" t="s">
        <v>21</v>
      </c>
      <c r="C17" s="13"/>
      <c r="I17" s="83">
        <v>43466</v>
      </c>
      <c r="J17" s="83">
        <v>43830</v>
      </c>
      <c r="K17" s="82"/>
      <c r="L17" s="82"/>
    </row>
    <row r="18" spans="1:12" x14ac:dyDescent="0.2">
      <c r="A18" t="s">
        <v>22</v>
      </c>
      <c r="C18" s="13"/>
      <c r="I18" s="83">
        <v>43647</v>
      </c>
      <c r="J18" s="83">
        <v>44012</v>
      </c>
      <c r="K18" s="82"/>
      <c r="L18" s="82"/>
    </row>
    <row r="19" spans="1:12" x14ac:dyDescent="0.2">
      <c r="A19" t="s">
        <v>23</v>
      </c>
      <c r="C19" s="13"/>
      <c r="I19" s="83">
        <v>43831</v>
      </c>
      <c r="J19" s="83">
        <v>44196</v>
      </c>
      <c r="K19" s="82"/>
      <c r="L19" s="82"/>
    </row>
    <row r="20" spans="1:12" x14ac:dyDescent="0.2">
      <c r="A20" s="1" t="s">
        <v>26</v>
      </c>
      <c r="B20" s="1"/>
      <c r="C20" s="16">
        <f>+C9-SUM(C11:C19)</f>
        <v>0</v>
      </c>
      <c r="I20" s="82"/>
      <c r="J20" s="82"/>
      <c r="K20" s="82"/>
      <c r="L20" s="82"/>
    </row>
    <row r="21" spans="1:12" x14ac:dyDescent="0.2">
      <c r="I21" s="82"/>
      <c r="J21" s="82"/>
      <c r="K21" s="82"/>
      <c r="L21" s="82"/>
    </row>
    <row r="22" spans="1:12" x14ac:dyDescent="0.2">
      <c r="A22" s="1" t="s">
        <v>2</v>
      </c>
      <c r="C22" s="13"/>
      <c r="I22" s="82"/>
      <c r="J22" s="82"/>
      <c r="K22" s="82"/>
      <c r="L22" s="82"/>
    </row>
    <row r="23" spans="1:12" x14ac:dyDescent="0.2">
      <c r="A23" t="s">
        <v>24</v>
      </c>
      <c r="I23" s="82"/>
      <c r="J23" s="82"/>
      <c r="K23" s="82"/>
      <c r="L23" s="82"/>
    </row>
    <row r="24" spans="1:12" x14ac:dyDescent="0.2">
      <c r="A24" t="s">
        <v>17</v>
      </c>
      <c r="C24" s="13"/>
      <c r="I24" s="82"/>
      <c r="J24" s="82"/>
      <c r="K24" s="82"/>
      <c r="L24" s="82"/>
    </row>
    <row r="25" spans="1:12" x14ac:dyDescent="0.2">
      <c r="A25" t="s">
        <v>18</v>
      </c>
      <c r="C25" s="13"/>
      <c r="I25" s="82"/>
      <c r="J25" s="82"/>
      <c r="K25" s="82"/>
      <c r="L25" s="82"/>
    </row>
    <row r="26" spans="1:12" x14ac:dyDescent="0.2">
      <c r="A26" t="s">
        <v>19</v>
      </c>
      <c r="C26" s="13"/>
      <c r="I26" s="82"/>
      <c r="J26" s="82"/>
      <c r="K26" s="82"/>
      <c r="L26" s="82"/>
    </row>
    <row r="27" spans="1:12" x14ac:dyDescent="0.2">
      <c r="A27" t="s">
        <v>25</v>
      </c>
      <c r="C27" s="13"/>
    </row>
    <row r="28" spans="1:12" x14ac:dyDescent="0.2">
      <c r="A28" t="s">
        <v>36</v>
      </c>
      <c r="C28" s="13"/>
    </row>
    <row r="29" spans="1:12" x14ac:dyDescent="0.2">
      <c r="A29" t="s">
        <v>20</v>
      </c>
      <c r="C29" s="13"/>
    </row>
    <row r="30" spans="1:12" x14ac:dyDescent="0.2">
      <c r="A30" t="s">
        <v>21</v>
      </c>
      <c r="C30" s="13"/>
    </row>
    <row r="31" spans="1:12" x14ac:dyDescent="0.2">
      <c r="A31" t="s">
        <v>22</v>
      </c>
      <c r="C31" s="13"/>
    </row>
    <row r="32" spans="1:12" x14ac:dyDescent="0.2">
      <c r="A32" t="s">
        <v>23</v>
      </c>
      <c r="C32" s="13"/>
    </row>
    <row r="33" spans="1:3" x14ac:dyDescent="0.2">
      <c r="A33" s="1" t="s">
        <v>27</v>
      </c>
      <c r="C33" s="16">
        <f>+C22-SUM(C24:C32)</f>
        <v>0</v>
      </c>
    </row>
    <row r="35" spans="1:3" ht="13.5" thickBot="1" x14ac:dyDescent="0.25">
      <c r="A35" s="1" t="s">
        <v>30</v>
      </c>
      <c r="C35" s="15">
        <f>+C20+C33</f>
        <v>0</v>
      </c>
    </row>
    <row r="36" spans="1:3" ht="13.5" thickTop="1" x14ac:dyDescent="0.2"/>
    <row r="37" spans="1:3" x14ac:dyDescent="0.2">
      <c r="A37" s="1" t="s">
        <v>10</v>
      </c>
      <c r="B37" s="1"/>
      <c r="C37" s="13"/>
    </row>
    <row r="38" spans="1:3" x14ac:dyDescent="0.2">
      <c r="A38" t="s">
        <v>24</v>
      </c>
      <c r="B38" s="1"/>
      <c r="C38" s="14"/>
    </row>
    <row r="39" spans="1:3" x14ac:dyDescent="0.2">
      <c r="A39" t="s">
        <v>17</v>
      </c>
      <c r="C39" s="13"/>
    </row>
    <row r="40" spans="1:3" x14ac:dyDescent="0.2">
      <c r="A40" t="s">
        <v>18</v>
      </c>
      <c r="C40" s="13"/>
    </row>
    <row r="41" spans="1:3" x14ac:dyDescent="0.2">
      <c r="A41" t="s">
        <v>19</v>
      </c>
      <c r="C41" s="13"/>
    </row>
    <row r="42" spans="1:3" x14ac:dyDescent="0.2">
      <c r="A42" t="s">
        <v>20</v>
      </c>
      <c r="C42" s="13"/>
    </row>
    <row r="43" spans="1:3" x14ac:dyDescent="0.2">
      <c r="A43" t="s">
        <v>21</v>
      </c>
      <c r="C43" s="13"/>
    </row>
    <row r="44" spans="1:3" x14ac:dyDescent="0.2">
      <c r="A44" t="s">
        <v>22</v>
      </c>
      <c r="C44" s="13"/>
    </row>
    <row r="45" spans="1:3" x14ac:dyDescent="0.2">
      <c r="A45" s="1" t="s">
        <v>28</v>
      </c>
      <c r="B45" s="1"/>
      <c r="C45" s="16">
        <f>+C37-SUM(C39:C44)</f>
        <v>0</v>
      </c>
    </row>
    <row r="47" spans="1:3" x14ac:dyDescent="0.2">
      <c r="A47" s="1" t="s">
        <v>11</v>
      </c>
      <c r="C47" s="13"/>
    </row>
    <row r="48" spans="1:3" x14ac:dyDescent="0.2">
      <c r="A48" t="s">
        <v>24</v>
      </c>
      <c r="C48" s="14"/>
    </row>
    <row r="49" spans="1:3" x14ac:dyDescent="0.2">
      <c r="A49" t="s">
        <v>17</v>
      </c>
      <c r="C49" s="13"/>
    </row>
    <row r="50" spans="1:3" x14ac:dyDescent="0.2">
      <c r="A50" t="s">
        <v>18</v>
      </c>
      <c r="C50" s="13"/>
    </row>
    <row r="51" spans="1:3" x14ac:dyDescent="0.2">
      <c r="A51" t="s">
        <v>19</v>
      </c>
      <c r="C51" s="13"/>
    </row>
    <row r="52" spans="1:3" x14ac:dyDescent="0.2">
      <c r="A52" t="s">
        <v>20</v>
      </c>
      <c r="C52" s="13"/>
    </row>
    <row r="53" spans="1:3" x14ac:dyDescent="0.2">
      <c r="A53" t="s">
        <v>21</v>
      </c>
      <c r="C53" s="13"/>
    </row>
    <row r="54" spans="1:3" x14ac:dyDescent="0.2">
      <c r="A54" t="s">
        <v>22</v>
      </c>
      <c r="C54" s="13"/>
    </row>
    <row r="55" spans="1:3" x14ac:dyDescent="0.2">
      <c r="A55" s="1" t="s">
        <v>29</v>
      </c>
      <c r="C55" s="16">
        <f>+C47-SUM(C49:C54)</f>
        <v>0</v>
      </c>
    </row>
    <row r="57" spans="1:3" ht="13.5" thickBot="1" x14ac:dyDescent="0.25">
      <c r="A57" s="1" t="s">
        <v>31</v>
      </c>
      <c r="C57" s="15">
        <f>+C45+C55</f>
        <v>0</v>
      </c>
    </row>
    <row r="58" spans="1:3" ht="13.5" thickTop="1" x14ac:dyDescent="0.2"/>
    <row r="60" spans="1:3" x14ac:dyDescent="0.2">
      <c r="A60" t="s">
        <v>38</v>
      </c>
      <c r="C60" s="13">
        <v>0</v>
      </c>
    </row>
  </sheetData>
  <mergeCells count="2">
    <mergeCell ref="I2:J2"/>
    <mergeCell ref="C1:D1"/>
  </mergeCells>
  <dataValidations count="3">
    <dataValidation type="list" allowBlank="1" showInputMessage="1" showErrorMessage="1" sqref="C6" xr:uid="{BA053BD8-90D2-490E-83D5-F7030ABF77FD}">
      <formula1>$I$4:$I$19</formula1>
    </dataValidation>
    <dataValidation type="list" allowBlank="1" showInputMessage="1" showErrorMessage="1" sqref="C7" xr:uid="{16794892-F86A-4E46-8A69-0D77920312F9}">
      <formula1>$J$4:$J$19</formula1>
    </dataValidation>
    <dataValidation type="list" allowBlank="1" showInputMessage="1" showErrorMessage="1" sqref="C5" xr:uid="{0A500BB5-85EB-4D1B-BBA9-A7CADFFAF52F}">
      <formula1>$K$4:$K$12</formula1>
    </dataValidation>
  </dataValidations>
  <hyperlinks>
    <hyperlink ref="A4" location="Instructions!A1" display="Instructions" xr:uid="{DDE4B7A7-E8D3-4129-AA6D-AE2EC6EB39E8}"/>
    <hyperlink ref="A5" location="Flowchart!A1" display="View Flowchart" xr:uid="{ACE2107A-E41B-465A-A3F7-89910EC05138}"/>
  </hyperlinks>
  <pageMargins left="0.70866141732283472" right="0.70866141732283472" top="0.74803149606299213" bottom="0.74803149606299213" header="0.31496062992125984" footer="0.31496062992125984"/>
  <pageSetup paperSize="9" scale="96" orientation="portrait" r:id="rId1"/>
  <headerFooter>
    <oddHeader>&amp;C&amp;"Calibri"&amp;12&amp;KFF0000 OFFICIAL&amp;1#_x000D_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9076-83D7-417A-B759-E2C50A029B4A}">
  <sheetPr codeName="Sheet6"/>
  <dimension ref="A1:F15"/>
  <sheetViews>
    <sheetView view="pageBreakPreview" zoomScale="110" zoomScaleNormal="100" zoomScaleSheetLayoutView="110" workbookViewId="0">
      <selection activeCell="H26" sqref="H26"/>
    </sheetView>
  </sheetViews>
  <sheetFormatPr defaultRowHeight="12.75" x14ac:dyDescent="0.2"/>
  <cols>
    <col min="1" max="1" width="28.85546875" customWidth="1"/>
    <col min="2" max="2" width="12.42578125" customWidth="1"/>
    <col min="3" max="3" width="3" customWidth="1"/>
    <col min="4" max="4" width="14.28515625" customWidth="1"/>
    <col min="5" max="5" width="3" customWidth="1"/>
    <col min="6" max="6" width="14.28515625" customWidth="1"/>
  </cols>
  <sheetData>
    <row r="1" spans="1:6" ht="16.5" customHeight="1" x14ac:dyDescent="0.25">
      <c r="A1" s="74" t="s">
        <v>61</v>
      </c>
      <c r="E1" s="232" t="s">
        <v>56</v>
      </c>
      <c r="F1" s="233"/>
    </row>
    <row r="2" spans="1:6" ht="15.75" x14ac:dyDescent="0.25">
      <c r="A2" s="75" t="s">
        <v>59</v>
      </c>
      <c r="B2" s="2" t="s">
        <v>60</v>
      </c>
      <c r="C2" s="2"/>
      <c r="E2" s="87"/>
      <c r="F2" s="88" t="s">
        <v>57</v>
      </c>
    </row>
    <row r="3" spans="1:6" ht="15.75" x14ac:dyDescent="0.25">
      <c r="A3" s="3"/>
      <c r="B3" s="2"/>
      <c r="C3" s="2"/>
    </row>
    <row r="4" spans="1:6" ht="15.75" x14ac:dyDescent="0.25">
      <c r="A4" s="78" t="s">
        <v>52</v>
      </c>
      <c r="B4" s="2"/>
      <c r="C4" s="2"/>
    </row>
    <row r="5" spans="1:6" ht="15.75" x14ac:dyDescent="0.25">
      <c r="A5" s="78" t="s">
        <v>53</v>
      </c>
      <c r="B5" s="2"/>
      <c r="C5" s="2"/>
    </row>
    <row r="6" spans="1:6" ht="15.75" x14ac:dyDescent="0.25">
      <c r="A6" s="3"/>
      <c r="B6" s="2"/>
      <c r="C6" s="2"/>
    </row>
    <row r="7" spans="1:6" ht="25.5" x14ac:dyDescent="0.2">
      <c r="A7" s="79" t="s">
        <v>47</v>
      </c>
      <c r="B7" s="1" t="s">
        <v>46</v>
      </c>
      <c r="C7" s="1"/>
      <c r="D7" s="1" t="s">
        <v>48</v>
      </c>
      <c r="F7" s="30"/>
    </row>
    <row r="8" spans="1:6" x14ac:dyDescent="0.2">
      <c r="B8" s="1"/>
      <c r="C8" s="1"/>
      <c r="D8" s="14"/>
      <c r="F8" s="14"/>
    </row>
    <row r="9" spans="1:6" x14ac:dyDescent="0.2">
      <c r="A9" t="s">
        <v>43</v>
      </c>
      <c r="B9" s="29">
        <v>1</v>
      </c>
      <c r="D9" s="13"/>
      <c r="F9" s="30">
        <f>+B9*D9</f>
        <v>0</v>
      </c>
    </row>
    <row r="10" spans="1:6" x14ac:dyDescent="0.2">
      <c r="A10" t="s">
        <v>44</v>
      </c>
      <c r="B10" s="29">
        <v>0</v>
      </c>
      <c r="D10" s="13"/>
      <c r="F10" s="30">
        <f>+B10*D10</f>
        <v>0</v>
      </c>
    </row>
    <row r="11" spans="1:6" x14ac:dyDescent="0.2">
      <c r="A11" t="s">
        <v>45</v>
      </c>
      <c r="B11" s="29">
        <v>0</v>
      </c>
      <c r="D11" s="13"/>
      <c r="F11" s="30">
        <f>+B11*D11</f>
        <v>0</v>
      </c>
    </row>
    <row r="12" spans="1:6" x14ac:dyDescent="0.2">
      <c r="D12" s="30"/>
      <c r="F12" s="30"/>
    </row>
    <row r="13" spans="1:6" x14ac:dyDescent="0.2">
      <c r="A13" s="1" t="s">
        <v>49</v>
      </c>
      <c r="B13" s="1"/>
      <c r="C13" s="1"/>
      <c r="D13" s="16">
        <f>SUM(D9:D11)</f>
        <v>0</v>
      </c>
      <c r="F13" s="16">
        <f>SUM(F9:F11)</f>
        <v>0</v>
      </c>
    </row>
    <row r="15" spans="1:6" x14ac:dyDescent="0.2">
      <c r="A15" s="1"/>
      <c r="D15" s="30"/>
      <c r="F15" s="30"/>
    </row>
  </sheetData>
  <mergeCells count="1">
    <mergeCell ref="E1:F1"/>
  </mergeCells>
  <hyperlinks>
    <hyperlink ref="A4" location="Instructions!A1" display="Instructions" xr:uid="{DEC45BA5-6B43-47E7-9F30-F9929DB0BAD1}"/>
    <hyperlink ref="A5" location="Flowchart!A1" display="View Flowchart" xr:uid="{FB3EEDEC-C6DD-4CC0-B7C1-C8B5502FA129}"/>
  </hyperlinks>
  <pageMargins left="0.7" right="0.7" top="0.75" bottom="0.75" header="0.3" footer="0.3"/>
  <pageSetup paperSize="9" orientation="portrait" r:id="rId1"/>
  <headerFooter>
    <oddHeader>&amp;C&amp;"Calibri"&amp;12&amp;KFF0000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6972D-E274-483F-B93A-25EDBBED4090}">
  <sheetPr codeName="Sheet8">
    <pageSetUpPr fitToPage="1"/>
  </sheetPr>
  <dimension ref="A1:D7"/>
  <sheetViews>
    <sheetView view="pageBreakPreview" zoomScaleNormal="100" zoomScaleSheetLayoutView="100" workbookViewId="0">
      <selection activeCell="Q31" sqref="Q31"/>
    </sheetView>
  </sheetViews>
  <sheetFormatPr defaultRowHeight="12.75" x14ac:dyDescent="0.2"/>
  <sheetData>
    <row r="1" spans="1:4" ht="18" x14ac:dyDescent="0.25">
      <c r="A1" s="27" t="s">
        <v>39</v>
      </c>
    </row>
    <row r="4" spans="1:4" ht="15.75" x14ac:dyDescent="0.25">
      <c r="A4" s="78" t="s">
        <v>52</v>
      </c>
      <c r="B4" s="78"/>
      <c r="C4" s="78"/>
      <c r="D4" s="78"/>
    </row>
    <row r="5" spans="1:4" ht="15.75" x14ac:dyDescent="0.25">
      <c r="A5" s="78" t="s">
        <v>54</v>
      </c>
      <c r="B5" s="78"/>
      <c r="C5" s="78"/>
      <c r="D5" s="78"/>
    </row>
    <row r="7" spans="1:4" x14ac:dyDescent="0.2">
      <c r="B7" s="26"/>
    </row>
  </sheetData>
  <hyperlinks>
    <hyperlink ref="A4" location="Instructions!A1" display="Instructions" xr:uid="{27F68418-B007-493E-AF42-163254FC595E}"/>
    <hyperlink ref="A5" location="'Contractor Entry Sheet'!A1" display="GoTo Contractor Entry Sheet" xr:uid="{BE82C383-6CA6-44C0-A2AC-76315F4E850B}"/>
  </hyperlinks>
  <pageMargins left="0.70866141732283472" right="0.70866141732283472" top="0.74803149606299213" bottom="0.74803149606299213" header="0.31496062992125984" footer="0.31496062992125984"/>
  <pageSetup paperSize="9" scale="80" orientation="landscape" r:id="rId1"/>
  <headerFooter>
    <oddHeader>&amp;C&amp;"Calibri"&amp;12&amp;KFF0000 OFFICIAL&amp;1#_x000D_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General</vt:lpstr>
      <vt:lpstr>Contractor Entry Sheet</vt:lpstr>
      <vt:lpstr>Current Workload Assessment</vt:lpstr>
      <vt:lpstr>Results and Calculations</vt:lpstr>
      <vt:lpstr>Corporate Guarantor Entry Sheet</vt:lpstr>
      <vt:lpstr>Director Guarantor Entry Sheet</vt:lpstr>
      <vt:lpstr>Flowchart</vt:lpstr>
      <vt:lpstr>'Contractor Entry Sheet'!Print_Area</vt:lpstr>
      <vt:lpstr>'Corporate Guarantor Entry Sheet'!Print_Area</vt:lpstr>
      <vt:lpstr>'Current Workload Assessment'!Print_Area</vt:lpstr>
      <vt:lpstr>'Director Guarantor Entry Sheet'!Print_Area</vt:lpstr>
      <vt:lpstr>Flowchart!Print_Area</vt:lpstr>
      <vt:lpstr>General!Print_Area</vt:lpstr>
      <vt:lpstr>'Results and Calculations'!Print_Area</vt:lpstr>
    </vt:vector>
  </TitlesOfParts>
  <Company>Department of Finance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cshroa1</dc:creator>
  <cp:lastModifiedBy>Conti, Basil</cp:lastModifiedBy>
  <cp:lastPrinted>2025-06-30T04:54:50Z</cp:lastPrinted>
  <dcterms:created xsi:type="dcterms:W3CDTF">2014-03-04T04:18:59Z</dcterms:created>
  <dcterms:modified xsi:type="dcterms:W3CDTF">2025-08-13T00:51:15Z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c4b26fd5-3efd-4a20-8a20-f4af9baafd95_Enabled">
    <vt:lpwstr>true</vt:lpwstr>
  </property>
  <property fmtid="{D5CDD505-2E9C-101B-9397-08002B2CF9AE}" pid="4" name="MSIP_Label_c4b26fd5-3efd-4a20-8a20-f4af9baafd95_SetDate">
    <vt:lpwstr>2025-06-24T07:31:26Z</vt:lpwstr>
  </property>
  <property fmtid="{D5CDD505-2E9C-101B-9397-08002B2CF9AE}" pid="5" name="MSIP_Label_c4b26fd5-3efd-4a20-8a20-f4af9baafd95_Method">
    <vt:lpwstr>Privileged</vt:lpwstr>
  </property>
  <property fmtid="{D5CDD505-2E9C-101B-9397-08002B2CF9AE}" pid="6" name="MSIP_Label_c4b26fd5-3efd-4a20-8a20-f4af9baafd95_Name">
    <vt:lpwstr>Official</vt:lpwstr>
  </property>
  <property fmtid="{D5CDD505-2E9C-101B-9397-08002B2CF9AE}" pid="7" name="MSIP_Label_c4b26fd5-3efd-4a20-8a20-f4af9baafd95_SiteId">
    <vt:lpwstr>b734b102-a267-429a-b45e-460c8ad63ae2</vt:lpwstr>
  </property>
  <property fmtid="{D5CDD505-2E9C-101B-9397-08002B2CF9AE}" pid="8" name="MSIP_Label_c4b26fd5-3efd-4a20-8a20-f4af9baafd95_ActionId">
    <vt:lpwstr>1aeaddcd-3b8e-4475-a433-d303a03f4deb</vt:lpwstr>
  </property>
  <property fmtid="{D5CDD505-2E9C-101B-9397-08002B2CF9AE}" pid="9" name="MSIP_Label_c4b26fd5-3efd-4a20-8a20-f4af9baafd95_ContentBits">
    <vt:lpwstr>1</vt:lpwstr>
  </property>
  <property fmtid="{D5CDD505-2E9C-101B-9397-08002B2CF9AE}" pid="10" name="MSIP_Label_c4b26fd5-3efd-4a20-8a20-f4af9baafd95_Tag">
    <vt:lpwstr>10, 0, 1, 1</vt:lpwstr>
  </property>
</Properties>
</file>