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codeName="ThisWorkbook" defaultThemeVersion="124226"/>
  <mc:AlternateContent xmlns:mc="http://schemas.openxmlformats.org/markup-compatibility/2006">
    <mc:Choice Requires="x15">
      <x15ac:absPath xmlns:x15ac="http://schemas.microsoft.com/office/spreadsheetml/2010/11/ac" url="K:\PUBLICATIONS\WA.gov.au\State Finances\Quarterly Financial Results Report\"/>
    </mc:Choice>
  </mc:AlternateContent>
  <xr:revisionPtr revIDLastSave="0" documentId="13_ncr:1_{3C47C940-7AC6-405F-8911-B0CCEC7981EE}" xr6:coauthVersionLast="44" xr6:coauthVersionMax="44" xr10:uidLastSave="{00000000-0000-0000-0000-000000000000}"/>
  <bookViews>
    <workbookView xWindow="25080" yWindow="-120" windowWidth="25440" windowHeight="15390" tabRatio="870" xr2:uid="{00000000-000D-0000-FFFF-FFFF00000000}"/>
  </bookViews>
  <sheets>
    <sheet name="Table 1" sheetId="1" r:id="rId1"/>
    <sheet name="Figure 1" sheetId="44" r:id="rId2"/>
    <sheet name="Figure 2" sheetId="45" r:id="rId3"/>
    <sheet name="Figure 3" sheetId="46" r:id="rId4"/>
    <sheet name="Figure 4" sheetId="47" r:id="rId5"/>
    <sheet name="Figure 5" sheetId="48" r:id="rId6"/>
    <sheet name="Figure 6" sheetId="49" r:id="rId7"/>
    <sheet name="Table 2" sheetId="2" r:id="rId8"/>
    <sheet name="Table 3" sheetId="34" r:id="rId9"/>
    <sheet name="Figure 7" sheetId="50" r:id="rId10"/>
    <sheet name="Table 1.1" sheetId="6" r:id="rId11"/>
    <sheet name="Table 1.2" sheetId="5" r:id="rId12"/>
    <sheet name="Table 1.3" sheetId="27" r:id="rId13"/>
    <sheet name="Table1.4" sheetId="4" r:id="rId14"/>
    <sheet name="Table 1.5" sheetId="3" r:id="rId15"/>
    <sheet name="Table 1.6" sheetId="8" r:id="rId16"/>
    <sheet name="Table 1.7" sheetId="28" r:id="rId17"/>
    <sheet name="Table 1.8" sheetId="7" r:id="rId18"/>
    <sheet name="Note 3" sheetId="37" r:id="rId19"/>
    <sheet name="Note 4" sheetId="25" r:id="rId20"/>
    <sheet name="Note 4 - Net worth" sheetId="33" r:id="rId21"/>
    <sheet name="Note 4 - cont." sheetId="72" r:id="rId22"/>
    <sheet name="Note 5" sheetId="9" r:id="rId23"/>
    <sheet name="Receivables" sheetId="31" state="hidden" r:id="rId24"/>
    <sheet name="Investments" sheetId="30" state="hidden" r:id="rId25"/>
    <sheet name="Borrowings" sheetId="32" state="hidden" r:id="rId26"/>
    <sheet name="Table 2.1" sheetId="10" state="hidden" r:id="rId27"/>
    <sheet name="Table 2.2" sheetId="26" state="hidden" r:id="rId28"/>
    <sheet name="Note 6" sheetId="40" r:id="rId29"/>
    <sheet name="Note 7" sheetId="41" r:id="rId30"/>
    <sheet name="Table2.1" sheetId="42" r:id="rId31"/>
    <sheet name="Table2.2" sheetId="43" r:id="rId32"/>
    <sheet name="Table 3.1" sheetId="51" r:id="rId33"/>
    <sheet name="Table 3.2" sheetId="52" r:id="rId34"/>
    <sheet name="Table 3.3" sheetId="53" r:id="rId35"/>
    <sheet name="Table 3.4" sheetId="54" r:id="rId36"/>
    <sheet name="Table 3.5" sheetId="73" r:id="rId37"/>
    <sheet name="Table 4.1" sheetId="56" r:id="rId38"/>
    <sheet name="Table 4.2" sheetId="57" r:id="rId39"/>
    <sheet name="Table 4.3 " sheetId="74" r:id="rId40"/>
    <sheet name="Table 4.4" sheetId="58" r:id="rId41"/>
    <sheet name="Table 4.5" sheetId="69" r:id="rId42"/>
    <sheet name="Table 4.6" sheetId="59" r:id="rId43"/>
    <sheet name="Table 4.7" sheetId="60" r:id="rId44"/>
    <sheet name="Table 4.8" sheetId="61" r:id="rId45"/>
    <sheet name="Table 4.9" sheetId="62" r:id="rId46"/>
    <sheet name="Table 4.10" sheetId="63" r:id="rId47"/>
    <sheet name="Table 4.11" sheetId="64" r:id="rId48"/>
    <sheet name="Table 4.12" sheetId="65" r:id="rId49"/>
    <sheet name="Table 4.13" sheetId="66" r:id="rId50"/>
    <sheet name="Table 4.14" sheetId="67" r:id="rId51"/>
    <sheet name="Table 4.15" sheetId="70" r:id="rId52"/>
    <sheet name="App5 Table5.1" sheetId="77" r:id="rId53"/>
  </sheets>
  <externalReferences>
    <externalReference r:id="rId54"/>
    <externalReference r:id="rId55"/>
    <externalReference r:id="rId56"/>
  </externalReferences>
  <definedNames>
    <definedName name="EssAliasTable" localSheetId="24">"Default"</definedName>
    <definedName name="EssAliasTable" localSheetId="23">"Default"</definedName>
    <definedName name="EssLatest" localSheetId="24">"P1"</definedName>
    <definedName name="EssLatest" localSheetId="23">"P1"</definedName>
    <definedName name="EssOptions" localSheetId="25">"A1100000000010000000101100020_010010"</definedName>
    <definedName name="EssOptions" localSheetId="24">"A1100000000010000000101100020_010010"</definedName>
    <definedName name="EssOptions" localSheetId="19">"A1100000000030000000001100020_0000"</definedName>
    <definedName name="EssOptions" localSheetId="21">"A1100000000030000000001100020_0000"</definedName>
    <definedName name="EssOptions" localSheetId="23">"A1100000000010000000101100020_010010"</definedName>
    <definedName name="_xlnm.Print_Area" localSheetId="52">'App5 Table5.1'!$A$2:$I$46</definedName>
    <definedName name="_xlnm.Print_Area" localSheetId="24">Investments!$A$1:$Q$50</definedName>
    <definedName name="_xlnm.Print_Area" localSheetId="19">'Note 4'!$A$3:$H$53</definedName>
    <definedName name="_xlnm.Print_Area" localSheetId="21">'Note 4 - cont.'!$A$2:$H$28</definedName>
    <definedName name="_xlnm.Print_Area" localSheetId="20">'Note 4 - Net worth'!$A$1:$F$31</definedName>
    <definedName name="_xlnm.Print_Area" localSheetId="22">'Note 5'!$A$1:$F$39</definedName>
    <definedName name="_xlnm.Print_Area" localSheetId="28">'Note 6'!$A$1:$F$23</definedName>
    <definedName name="_xlnm.Print_Area" localSheetId="29">'Note 7'!$A$1:$F$24</definedName>
    <definedName name="_xlnm.Print_Area" localSheetId="0">'Table 1'!$A$3:$H$19</definedName>
    <definedName name="_xlnm.Print_Area" localSheetId="10">'Table 1.1'!$A$3:$I$72</definedName>
    <definedName name="_xlnm.Print_Area" localSheetId="11">'Table 1.2'!$A$3:$G$67</definedName>
    <definedName name="_xlnm.Print_Area" localSheetId="12">'Table 1.3'!$A$1:$E$34</definedName>
    <definedName name="_xlnm.Print_Area" localSheetId="14">'Table 1.5'!$A$3:$I$68</definedName>
    <definedName name="_xlnm.Print_Area" localSheetId="15">'Table 1.6'!$A$3:$G$64</definedName>
    <definedName name="_xlnm.Print_Area" localSheetId="16">'Table 1.7'!$A$1:$D$31</definedName>
    <definedName name="_xlnm.Print_Area" localSheetId="17">'Table 1.8'!$A$3:$I$75</definedName>
    <definedName name="_xlnm.Print_Area" localSheetId="7">'Table 2'!$A$3:$H$19</definedName>
    <definedName name="_xlnm.Print_Area" localSheetId="8">'Table 3'!$A$1:$H$22</definedName>
    <definedName name="_xlnm.Print_Area" localSheetId="32">'Table 3.1'!$A$3:$D$17</definedName>
    <definedName name="_xlnm.Print_Area" localSheetId="33">'Table 3.2'!$A$2:$E$56</definedName>
    <definedName name="_xlnm.Print_Area" localSheetId="34">'Table 3.3'!#REF!</definedName>
    <definedName name="_xlnm.Print_Area" localSheetId="35">'Table 3.4'!$A$3:$E$27</definedName>
    <definedName name="_xlnm.Print_Area" localSheetId="36">'Table 3.5'!$A$2:$G$15</definedName>
    <definedName name="_xlnm.Print_Area" localSheetId="13">Table1.4!$A$3:$I$76</definedName>
    <definedName name="_xlnm.Print_Area" localSheetId="30">Table2.1!$A$3:$H$117</definedName>
    <definedName name="_xlnm.Print_Area" localSheetId="31">Table2.2!$A$3:$H$109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46" i="77" l="1"/>
  <c r="H46" i="77"/>
  <c r="G46" i="77"/>
  <c r="E46" i="77"/>
  <c r="D46" i="77"/>
  <c r="C46" i="77"/>
  <c r="E45" i="77"/>
  <c r="I43" i="77"/>
  <c r="H43" i="77"/>
  <c r="G43" i="77"/>
  <c r="E43" i="77"/>
  <c r="D43" i="77"/>
  <c r="C43" i="77"/>
  <c r="I40" i="77"/>
  <c r="H40" i="77"/>
  <c r="G40" i="77"/>
  <c r="E40" i="77"/>
  <c r="D40" i="77"/>
  <c r="C40" i="77"/>
  <c r="I39" i="77"/>
  <c r="H39" i="77"/>
  <c r="G39" i="77"/>
  <c r="E39" i="77"/>
  <c r="D39" i="77"/>
  <c r="C39" i="77"/>
  <c r="I38" i="77"/>
  <c r="H38" i="77"/>
  <c r="G38" i="77"/>
  <c r="E38" i="77"/>
  <c r="D38" i="77"/>
  <c r="C38" i="77"/>
  <c r="I37" i="77"/>
  <c r="H37" i="77"/>
  <c r="G37" i="77"/>
  <c r="E37" i="77"/>
  <c r="D37" i="77"/>
  <c r="C37" i="77"/>
  <c r="I36" i="77"/>
  <c r="H36" i="77"/>
  <c r="G36" i="77"/>
  <c r="E36" i="77"/>
  <c r="D36" i="77"/>
  <c r="C36" i="77"/>
  <c r="I35" i="77"/>
  <c r="H35" i="77"/>
  <c r="G35" i="77"/>
  <c r="E35" i="77"/>
  <c r="D35" i="77"/>
  <c r="C35" i="77"/>
  <c r="I34" i="77"/>
  <c r="H34" i="77"/>
  <c r="G34" i="77"/>
  <c r="E34" i="77"/>
  <c r="D34" i="77"/>
  <c r="C34" i="77"/>
  <c r="I33" i="77"/>
  <c r="H33" i="77"/>
  <c r="G33" i="77"/>
  <c r="E33" i="77"/>
  <c r="D33" i="77"/>
  <c r="C33" i="77"/>
  <c r="I32" i="77"/>
  <c r="H32" i="77"/>
  <c r="G32" i="77"/>
  <c r="E32" i="77"/>
  <c r="D32" i="77"/>
  <c r="C32" i="77"/>
  <c r="I31" i="77"/>
  <c r="H31" i="77"/>
  <c r="G31" i="77"/>
  <c r="E31" i="77"/>
  <c r="D31" i="77"/>
  <c r="C31" i="77"/>
  <c r="I30" i="77"/>
  <c r="H30" i="77"/>
  <c r="G30" i="77"/>
  <c r="E30" i="77"/>
  <c r="D30" i="77"/>
  <c r="C30" i="77"/>
  <c r="I29" i="77"/>
  <c r="H29" i="77"/>
  <c r="G29" i="77"/>
  <c r="E29" i="77"/>
  <c r="D29" i="77"/>
  <c r="C29" i="77"/>
  <c r="I28" i="77"/>
  <c r="H28" i="77"/>
  <c r="G28" i="77"/>
  <c r="E28" i="77"/>
  <c r="D28" i="77"/>
  <c r="C28" i="77"/>
  <c r="I27" i="77"/>
  <c r="H27" i="77"/>
  <c r="G27" i="77"/>
  <c r="E27" i="77"/>
  <c r="D27" i="77"/>
  <c r="C27" i="77"/>
  <c r="I26" i="77"/>
  <c r="H26" i="77"/>
  <c r="G26" i="77"/>
  <c r="E26" i="77"/>
  <c r="D26" i="77"/>
  <c r="C26" i="77"/>
  <c r="I25" i="77"/>
  <c r="H25" i="77"/>
  <c r="G25" i="77"/>
  <c r="E25" i="77"/>
  <c r="D25" i="77"/>
  <c r="C25" i="77"/>
  <c r="I24" i="77"/>
  <c r="H24" i="77"/>
  <c r="G24" i="77"/>
  <c r="E24" i="77"/>
  <c r="D24" i="77"/>
  <c r="C24" i="77"/>
  <c r="I23" i="77"/>
  <c r="H23" i="77"/>
  <c r="G23" i="77"/>
  <c r="E23" i="77"/>
  <c r="D23" i="77"/>
  <c r="C23" i="77"/>
  <c r="I22" i="77"/>
  <c r="H22" i="77"/>
  <c r="G22" i="77"/>
  <c r="E22" i="77"/>
  <c r="D22" i="77"/>
  <c r="C22" i="77"/>
  <c r="I21" i="77"/>
  <c r="H21" i="77"/>
  <c r="G21" i="77"/>
  <c r="E21" i="77"/>
  <c r="D21" i="77"/>
  <c r="C21" i="77"/>
  <c r="I20" i="77"/>
  <c r="H20" i="77"/>
  <c r="G20" i="77"/>
  <c r="E20" i="77"/>
  <c r="D20" i="77"/>
  <c r="C20" i="77"/>
  <c r="I19" i="77"/>
  <c r="H19" i="77"/>
  <c r="G19" i="77"/>
  <c r="E19" i="77"/>
  <c r="D19" i="77"/>
  <c r="C19" i="77"/>
  <c r="I18" i="77"/>
  <c r="H18" i="77"/>
  <c r="G18" i="77"/>
  <c r="E18" i="77"/>
  <c r="D18" i="77"/>
  <c r="C18" i="77"/>
  <c r="I17" i="77"/>
  <c r="H17" i="77"/>
  <c r="G17" i="77"/>
  <c r="E17" i="77"/>
  <c r="D17" i="77"/>
  <c r="C17" i="77"/>
  <c r="I16" i="77"/>
  <c r="H16" i="77"/>
  <c r="G16" i="77"/>
  <c r="E16" i="77"/>
  <c r="D16" i="77"/>
  <c r="C16" i="77"/>
  <c r="I15" i="77"/>
  <c r="H15" i="77"/>
  <c r="G15" i="77"/>
  <c r="E15" i="77"/>
  <c r="D15" i="77"/>
  <c r="C15" i="77"/>
  <c r="I14" i="77"/>
  <c r="H14" i="77"/>
  <c r="G14" i="77"/>
  <c r="E14" i="77"/>
  <c r="D14" i="77"/>
  <c r="C14" i="77"/>
  <c r="I13" i="77"/>
  <c r="H13" i="77"/>
  <c r="G13" i="77"/>
  <c r="E13" i="77"/>
  <c r="D13" i="77"/>
  <c r="C13" i="77"/>
  <c r="I12" i="77"/>
  <c r="H12" i="77"/>
  <c r="G12" i="77"/>
  <c r="E12" i="77"/>
  <c r="D12" i="77"/>
  <c r="C12" i="77"/>
  <c r="I11" i="77"/>
  <c r="H11" i="77"/>
  <c r="G11" i="77"/>
  <c r="E11" i="77"/>
  <c r="D11" i="77"/>
  <c r="C11" i="77"/>
  <c r="I10" i="77"/>
  <c r="H10" i="77"/>
  <c r="G10" i="77"/>
  <c r="E10" i="77"/>
  <c r="D10" i="77"/>
  <c r="C10" i="77"/>
  <c r="I9" i="77"/>
  <c r="H9" i="77"/>
  <c r="G9" i="77"/>
  <c r="E9" i="77"/>
  <c r="D9" i="77"/>
  <c r="C9" i="77"/>
  <c r="F20" i="73" l="1"/>
  <c r="D15" i="73"/>
  <c r="F13" i="73"/>
  <c r="B44" i="50" l="1"/>
  <c r="B35" i="50"/>
  <c r="B36" i="50"/>
  <c r="B37" i="50"/>
  <c r="B38" i="50"/>
  <c r="B39" i="50"/>
  <c r="B40" i="50"/>
  <c r="B41" i="50"/>
  <c r="B42" i="50"/>
  <c r="B43" i="50"/>
  <c r="B34" i="50"/>
  <c r="B42" i="49" l="1"/>
  <c r="B37" i="49"/>
  <c r="B38" i="49"/>
  <c r="B39" i="49"/>
  <c r="B40" i="49"/>
  <c r="B41" i="49"/>
  <c r="B35" i="49"/>
  <c r="I114" i="10" l="1"/>
  <c r="Q39" i="32"/>
  <c r="Q42" i="30"/>
  <c r="Q46" i="30"/>
  <c r="Q47" i="30"/>
  <c r="Q41" i="30"/>
  <c r="O58" i="31"/>
  <c r="O59" i="31"/>
  <c r="Q40" i="32"/>
  <c r="Q41" i="32"/>
  <c r="Q42" i="32"/>
  <c r="O39" i="32"/>
  <c r="O40" i="32"/>
  <c r="O41" i="32"/>
  <c r="O42" i="32"/>
  <c r="O46" i="30"/>
  <c r="O47" i="30"/>
  <c r="O41" i="30"/>
  <c r="O42" i="30"/>
  <c r="Q58" i="31"/>
  <c r="Q59" i="31"/>
  <c r="K58" i="31"/>
  <c r="K59" i="31"/>
  <c r="E41" i="30"/>
  <c r="E42" i="32"/>
  <c r="E36" i="32"/>
  <c r="E41" i="32"/>
  <c r="C47" i="30"/>
  <c r="G39" i="32"/>
  <c r="C58" i="31"/>
  <c r="C60" i="31" s="1"/>
  <c r="C59" i="31"/>
  <c r="M36" i="32"/>
  <c r="M39" i="32"/>
  <c r="M40" i="32"/>
  <c r="M41" i="32"/>
  <c r="M42" i="32"/>
  <c r="C39" i="32"/>
  <c r="C40" i="32"/>
  <c r="C41" i="32"/>
  <c r="C42" i="32"/>
  <c r="K39" i="32"/>
  <c r="K40" i="32"/>
  <c r="K41" i="32"/>
  <c r="K42" i="32"/>
  <c r="I39" i="32"/>
  <c r="I40" i="32"/>
  <c r="I41" i="32"/>
  <c r="I42" i="32"/>
  <c r="E39" i="32"/>
  <c r="E40" i="32"/>
  <c r="M46" i="30"/>
  <c r="M47" i="30"/>
  <c r="M41" i="30"/>
  <c r="M42" i="30"/>
  <c r="E46" i="30"/>
  <c r="E47" i="30"/>
  <c r="E42" i="30"/>
  <c r="C46" i="30"/>
  <c r="C41" i="30"/>
  <c r="C43" i="30" s="1"/>
  <c r="C42" i="30"/>
  <c r="K46" i="30"/>
  <c r="K47" i="30"/>
  <c r="K41" i="30"/>
  <c r="K43" i="30" s="1"/>
  <c r="K42" i="30"/>
  <c r="E59" i="31"/>
  <c r="E58" i="31"/>
  <c r="M58" i="31"/>
  <c r="M60" i="31" s="1"/>
  <c r="M59" i="31"/>
  <c r="G58" i="31"/>
  <c r="G59" i="31"/>
  <c r="G56" i="31"/>
  <c r="Q36" i="32"/>
  <c r="S35" i="30"/>
  <c r="C36" i="30"/>
  <c r="D36" i="30"/>
  <c r="E36" i="30"/>
  <c r="F36" i="30"/>
  <c r="G36" i="30"/>
  <c r="H36" i="30"/>
  <c r="I36" i="30"/>
  <c r="J36" i="30"/>
  <c r="K36" i="30"/>
  <c r="L36" i="30"/>
  <c r="M36" i="30"/>
  <c r="N36" i="30"/>
  <c r="O36" i="30"/>
  <c r="P36" i="30"/>
  <c r="Q36" i="30"/>
  <c r="G41" i="30"/>
  <c r="I41" i="30"/>
  <c r="I43" i="30" s="1"/>
  <c r="G42" i="30"/>
  <c r="G43" i="30" s="1"/>
  <c r="I42" i="30"/>
  <c r="S43" i="30"/>
  <c r="S44" i="30"/>
  <c r="S45" i="30"/>
  <c r="G46" i="30"/>
  <c r="I46" i="30"/>
  <c r="G47" i="30"/>
  <c r="G48" i="30" s="1"/>
  <c r="I47" i="30"/>
  <c r="C56" i="31"/>
  <c r="E56" i="31"/>
  <c r="I56" i="31"/>
  <c r="K56" i="31"/>
  <c r="L56" i="31"/>
  <c r="M56" i="31"/>
  <c r="O56" i="31"/>
  <c r="P56" i="31"/>
  <c r="Q56" i="31"/>
  <c r="I58" i="31"/>
  <c r="L58" i="31"/>
  <c r="P58" i="31"/>
  <c r="I59" i="31"/>
  <c r="L59" i="31"/>
  <c r="P59" i="31"/>
  <c r="S35" i="32"/>
  <c r="C36" i="32"/>
  <c r="G36" i="32"/>
  <c r="I36" i="32"/>
  <c r="K36" i="32"/>
  <c r="O36" i="32"/>
  <c r="G40" i="32"/>
  <c r="G41" i="32"/>
  <c r="G42" i="32"/>
  <c r="D45" i="32"/>
  <c r="F47" i="26"/>
  <c r="H99" i="10"/>
  <c r="E106" i="10"/>
  <c r="E105" i="26" s="1"/>
  <c r="H95" i="10"/>
  <c r="H96" i="10"/>
  <c r="H97" i="10"/>
  <c r="H98" i="10"/>
  <c r="H100" i="10"/>
  <c r="H101" i="10"/>
  <c r="H102" i="10"/>
  <c r="H103" i="10"/>
  <c r="H94" i="10"/>
  <c r="F47" i="10"/>
  <c r="C47" i="10"/>
  <c r="I47" i="10" s="1"/>
  <c r="B31" i="26"/>
  <c r="I125" i="10"/>
  <c r="C75" i="26"/>
  <c r="E75" i="26"/>
  <c r="F75" i="26"/>
  <c r="B75" i="26"/>
  <c r="F80" i="10"/>
  <c r="F80" i="26" s="1"/>
  <c r="F106" i="10"/>
  <c r="C80" i="26"/>
  <c r="I80" i="26" s="1"/>
  <c r="C105" i="26"/>
  <c r="I105" i="26" s="1"/>
  <c r="C107" i="26"/>
  <c r="I107" i="26" s="1"/>
  <c r="C109" i="26"/>
  <c r="I109" i="26" s="1"/>
  <c r="C111" i="26"/>
  <c r="I111" i="26" s="1"/>
  <c r="C117" i="10"/>
  <c r="I117" i="10" s="1"/>
  <c r="C110" i="10"/>
  <c r="I110" i="10" s="1"/>
  <c r="C108" i="10"/>
  <c r="I108" i="10" s="1"/>
  <c r="F96" i="26"/>
  <c r="F97" i="26"/>
  <c r="F98" i="26"/>
  <c r="F101" i="26"/>
  <c r="F102" i="26"/>
  <c r="F103" i="26"/>
  <c r="F93" i="26"/>
  <c r="C96" i="26"/>
  <c r="C97" i="26"/>
  <c r="C98" i="26"/>
  <c r="C101" i="26"/>
  <c r="C102" i="26"/>
  <c r="C103" i="26"/>
  <c r="C93" i="26"/>
  <c r="F52" i="26"/>
  <c r="F53" i="26"/>
  <c r="F56" i="26"/>
  <c r="F57" i="26"/>
  <c r="F58" i="26"/>
  <c r="F59" i="26"/>
  <c r="F60" i="26"/>
  <c r="F63" i="26"/>
  <c r="F64" i="26"/>
  <c r="F65" i="26"/>
  <c r="F66" i="26"/>
  <c r="F67" i="26"/>
  <c r="F70" i="26"/>
  <c r="F71" i="26"/>
  <c r="F72" i="26"/>
  <c r="F76" i="26"/>
  <c r="F77" i="26"/>
  <c r="F78" i="26"/>
  <c r="F51" i="26"/>
  <c r="C52" i="26"/>
  <c r="C53" i="26"/>
  <c r="C56" i="26"/>
  <c r="C57" i="26"/>
  <c r="C58" i="26"/>
  <c r="C59" i="26"/>
  <c r="C60" i="26"/>
  <c r="C63" i="26"/>
  <c r="C64" i="26"/>
  <c r="C65" i="26"/>
  <c r="C66" i="26"/>
  <c r="C67" i="26"/>
  <c r="C70" i="26"/>
  <c r="C71" i="26"/>
  <c r="C72" i="26"/>
  <c r="C76" i="26"/>
  <c r="C77" i="26"/>
  <c r="C78" i="26"/>
  <c r="C51" i="26"/>
  <c r="E86" i="10"/>
  <c r="B86" i="10"/>
  <c r="E96" i="26"/>
  <c r="E97" i="26"/>
  <c r="E98" i="26"/>
  <c r="E101" i="26"/>
  <c r="E102" i="26"/>
  <c r="E103" i="26"/>
  <c r="E104" i="26"/>
  <c r="E93" i="26"/>
  <c r="B96" i="26"/>
  <c r="B97" i="26"/>
  <c r="B98" i="26"/>
  <c r="B101" i="26"/>
  <c r="B102" i="26"/>
  <c r="B104" i="26"/>
  <c r="B93" i="26"/>
  <c r="E52" i="26"/>
  <c r="E53" i="26"/>
  <c r="E56" i="26"/>
  <c r="E57" i="26"/>
  <c r="E58" i="26"/>
  <c r="E59" i="26"/>
  <c r="E60" i="26"/>
  <c r="E63" i="26"/>
  <c r="E64" i="26"/>
  <c r="E65" i="26"/>
  <c r="E66" i="26"/>
  <c r="E67" i="26"/>
  <c r="E70" i="26"/>
  <c r="E71" i="26"/>
  <c r="E72" i="26"/>
  <c r="E76" i="26"/>
  <c r="E77" i="26"/>
  <c r="E51" i="26"/>
  <c r="B52" i="26"/>
  <c r="B53" i="26"/>
  <c r="B56" i="26"/>
  <c r="B57" i="26"/>
  <c r="B58" i="26"/>
  <c r="B59" i="26"/>
  <c r="B60" i="26"/>
  <c r="B63" i="26"/>
  <c r="B64" i="26"/>
  <c r="B65" i="26"/>
  <c r="B66" i="26"/>
  <c r="B67" i="26"/>
  <c r="B70" i="26"/>
  <c r="B71" i="26"/>
  <c r="B72" i="26"/>
  <c r="B76" i="26"/>
  <c r="B77" i="26"/>
  <c r="B51" i="26"/>
  <c r="J119" i="26"/>
  <c r="J117" i="26"/>
  <c r="J109" i="26"/>
  <c r="J111" i="26"/>
  <c r="J107" i="26"/>
  <c r="J105" i="26"/>
  <c r="J80" i="26"/>
  <c r="I123" i="10"/>
  <c r="I113" i="10"/>
  <c r="I106" i="10"/>
  <c r="I80" i="10"/>
  <c r="P60" i="31" l="1"/>
  <c r="P62" i="31" s="1"/>
  <c r="C43" i="32"/>
  <c r="L60" i="31"/>
  <c r="E43" i="32"/>
  <c r="E45" i="32" s="1"/>
  <c r="C48" i="30"/>
  <c r="K60" i="31"/>
  <c r="K62" i="31" s="1"/>
  <c r="O43" i="30"/>
  <c r="O43" i="32"/>
  <c r="Q43" i="30"/>
  <c r="Q48" i="30"/>
  <c r="Q50" i="30" s="1"/>
  <c r="I48" i="30"/>
  <c r="I50" i="30" s="1"/>
  <c r="I52" i="30" s="1"/>
  <c r="L62" i="31"/>
  <c r="C62" i="31"/>
  <c r="O48" i="30"/>
  <c r="E43" i="30"/>
  <c r="I43" i="32"/>
  <c r="I45" i="32" s="1"/>
  <c r="O60" i="31"/>
  <c r="F105" i="26"/>
  <c r="K43" i="32"/>
  <c r="K45" i="32" s="1"/>
  <c r="Q60" i="31"/>
  <c r="Q62" i="31" s="1"/>
  <c r="C45" i="32"/>
  <c r="G60" i="31"/>
  <c r="G62" i="31" s="1"/>
  <c r="K48" i="30"/>
  <c r="K50" i="30" s="1"/>
  <c r="E48" i="30"/>
  <c r="E50" i="30" s="1"/>
  <c r="M48" i="30"/>
  <c r="M43" i="32"/>
  <c r="M45" i="32" s="1"/>
  <c r="G43" i="32"/>
  <c r="G45" i="32" s="1"/>
  <c r="I60" i="31"/>
  <c r="I62" i="31" s="1"/>
  <c r="S36" i="30"/>
  <c r="S36" i="32"/>
  <c r="M43" i="30"/>
  <c r="E47" i="26"/>
  <c r="C47" i="26"/>
  <c r="I47" i="26" s="1"/>
  <c r="B47" i="10"/>
  <c r="E47" i="10"/>
  <c r="B47" i="26"/>
  <c r="M62" i="31"/>
  <c r="O45" i="32"/>
  <c r="O62" i="31"/>
  <c r="G50" i="30"/>
  <c r="G52" i="30" s="1"/>
  <c r="B80" i="10"/>
  <c r="B78" i="26"/>
  <c r="E78" i="26"/>
  <c r="E80" i="10"/>
  <c r="C50" i="30"/>
  <c r="E60" i="31"/>
  <c r="Q43" i="32"/>
  <c r="C116" i="26"/>
  <c r="C117" i="26" s="1"/>
  <c r="M50" i="30" l="1"/>
  <c r="O50" i="30"/>
  <c r="I117" i="26"/>
  <c r="C119" i="26"/>
  <c r="I119" i="26" s="1"/>
  <c r="E80" i="26"/>
  <c r="O52" i="30"/>
  <c r="B80" i="26"/>
  <c r="E52" i="30"/>
  <c r="M52" i="30"/>
  <c r="C52" i="30"/>
  <c r="Q52" i="30"/>
  <c r="K52" i="30"/>
  <c r="Q45" i="32"/>
  <c r="E62" i="31"/>
  <c r="J114" i="10" l="1"/>
  <c r="E117" i="10"/>
  <c r="J117" i="10" s="1"/>
  <c r="J106" i="10"/>
  <c r="E110" i="10"/>
  <c r="J110" i="10" s="1"/>
  <c r="E108" i="10"/>
  <c r="J80" i="10"/>
  <c r="J108" i="10" l="1"/>
  <c r="E125" i="10"/>
  <c r="J123" i="10"/>
  <c r="J47" i="10"/>
  <c r="J113" i="10" l="1"/>
  <c r="J125" i="10" l="1"/>
  <c r="F108" i="10" l="1"/>
  <c r="K108" i="10" s="1"/>
  <c r="K80" i="10"/>
  <c r="F110" i="10"/>
  <c r="K110" i="10" s="1"/>
  <c r="K114" i="10"/>
  <c r="K106" i="10"/>
  <c r="F117" i="10"/>
  <c r="K117" i="10" s="1"/>
  <c r="K47" i="10"/>
  <c r="B117" i="10" l="1"/>
  <c r="H117" i="10" s="1"/>
  <c r="B110" i="10"/>
  <c r="H110" i="10" s="1"/>
  <c r="K113" i="10"/>
  <c r="B108" i="10"/>
  <c r="H108" i="10" s="1"/>
  <c r="K123" i="10"/>
  <c r="H80" i="10"/>
  <c r="B104" i="10"/>
  <c r="H114" i="10"/>
  <c r="H47" i="10"/>
  <c r="K125" i="10" l="1"/>
  <c r="H123" i="10"/>
  <c r="H104" i="10"/>
  <c r="B106" i="10"/>
  <c r="B103" i="26"/>
  <c r="H113" i="10"/>
  <c r="B105" i="26" l="1"/>
  <c r="H106" i="10"/>
  <c r="B125" i="10"/>
  <c r="H125" i="10" s="1"/>
  <c r="B111" i="26" l="1"/>
  <c r="H111" i="26" s="1"/>
  <c r="F111" i="26"/>
  <c r="L111" i="26" s="1"/>
  <c r="E111" i="26"/>
  <c r="K111" i="26" s="1"/>
  <c r="B109" i="26"/>
  <c r="H109" i="26" s="1"/>
  <c r="F109" i="26"/>
  <c r="L109" i="26" s="1"/>
  <c r="E109" i="26"/>
  <c r="K109" i="26" s="1"/>
  <c r="B107" i="26"/>
  <c r="H107" i="26" s="1"/>
  <c r="F107" i="26"/>
  <c r="L107" i="26" s="1"/>
  <c r="E107" i="26"/>
  <c r="H80" i="26"/>
  <c r="L80" i="26"/>
  <c r="K80" i="26"/>
  <c r="H47" i="26"/>
  <c r="L47" i="26"/>
  <c r="K47" i="26"/>
  <c r="H105" i="26"/>
  <c r="L105" i="26"/>
  <c r="K105" i="26"/>
  <c r="K107" i="26" l="1"/>
  <c r="E119" i="26"/>
  <c r="B119" i="26"/>
  <c r="L119" i="26" l="1"/>
  <c r="L117" i="26"/>
  <c r="H119" i="26"/>
  <c r="H117" i="26"/>
  <c r="K119" i="26"/>
  <c r="K117" i="26"/>
</calcChain>
</file>

<file path=xl/sharedStrings.xml><?xml version="1.0" encoding="utf-8"?>
<sst xmlns="http://schemas.openxmlformats.org/spreadsheetml/2006/main" count="2399" uniqueCount="897">
  <si>
    <t>$m</t>
  </si>
  <si>
    <t>Net operating balance</t>
  </si>
  <si>
    <t>Net worth</t>
  </si>
  <si>
    <t>Memorandum items</t>
  </si>
  <si>
    <t>Net lending</t>
  </si>
  <si>
    <t>Net debt</t>
  </si>
  <si>
    <t>SUMMARY OF GENERAL GOVERNMENT FINANCES</t>
  </si>
  <si>
    <t>Western Australia</t>
  </si>
  <si>
    <t>Note</t>
  </si>
  <si>
    <t>Taxation</t>
  </si>
  <si>
    <t>Inventories</t>
  </si>
  <si>
    <t>Receivables</t>
  </si>
  <si>
    <t>Other financial assets</t>
  </si>
  <si>
    <t>Biological assets</t>
  </si>
  <si>
    <t>Land</t>
  </si>
  <si>
    <t>TOTAL ASSETS</t>
  </si>
  <si>
    <t>Payables</t>
  </si>
  <si>
    <t>Borrowings</t>
  </si>
  <si>
    <t>Other liabilities</t>
  </si>
  <si>
    <t>TOTAL LIABILITIES</t>
  </si>
  <si>
    <t>NET ASSETS</t>
  </si>
  <si>
    <t>Grants and subsidies received</t>
  </si>
  <si>
    <t>Other receipts</t>
  </si>
  <si>
    <t>Grants and subsidies paid</t>
  </si>
  <si>
    <t>Other payments</t>
  </si>
  <si>
    <t>Net cash flows from operating activities</t>
  </si>
  <si>
    <t>Current grants and subsidies</t>
  </si>
  <si>
    <t>Capital grants</t>
  </si>
  <si>
    <t>Dividends</t>
  </si>
  <si>
    <t>Royalty income</t>
  </si>
  <si>
    <t>Other</t>
  </si>
  <si>
    <t>Total</t>
  </si>
  <si>
    <t>Salaries</t>
  </si>
  <si>
    <t>Depreciation and amortisation</t>
  </si>
  <si>
    <t>Superannuation</t>
  </si>
  <si>
    <t>Other gross operating expenses</t>
  </si>
  <si>
    <t>Other interest</t>
  </si>
  <si>
    <t>Other property expenses</t>
  </si>
  <si>
    <t>Current transfers</t>
  </si>
  <si>
    <t>Capital transfers</t>
  </si>
  <si>
    <t>Financial assets</t>
  </si>
  <si>
    <t>Cash and deposits</t>
  </si>
  <si>
    <t>Advances paid</t>
  </si>
  <si>
    <t>Investments, loans and placements</t>
  </si>
  <si>
    <t>LIABILITIES</t>
  </si>
  <si>
    <t>Deposits held</t>
  </si>
  <si>
    <t>Advances received</t>
  </si>
  <si>
    <t>NET WORTH</t>
  </si>
  <si>
    <t>Payments for goods and services</t>
  </si>
  <si>
    <t>Interest paid</t>
  </si>
  <si>
    <t>General Government</t>
  </si>
  <si>
    <t>Accounts Receivable</t>
  </si>
  <si>
    <t>Investments</t>
  </si>
  <si>
    <t>Term deposits</t>
  </si>
  <si>
    <t>Government securities</t>
  </si>
  <si>
    <t>Loans and advances</t>
  </si>
  <si>
    <t>Bank overdrafts</t>
  </si>
  <si>
    <t>Finance leases</t>
  </si>
  <si>
    <t>Services and contracts</t>
  </si>
  <si>
    <t>Purchase of non-financial assets</t>
  </si>
  <si>
    <t>Sales of non-financial assets</t>
  </si>
  <si>
    <t>REVENUE</t>
  </si>
  <si>
    <t>Of which:</t>
  </si>
  <si>
    <t>GENERAL GOVERNMENT OPERATING STATEMENT</t>
  </si>
  <si>
    <t>GENERAL GOVERNMENT BALANCE SHEET</t>
  </si>
  <si>
    <t>GENERAL GOVERNMENT CASH FLOW STATEMENT</t>
  </si>
  <si>
    <t>GENERAL GOVERNMENT</t>
  </si>
  <si>
    <t>Months to</t>
  </si>
  <si>
    <t>TAXATION</t>
  </si>
  <si>
    <t>Taxes on employers’ payroll and labour force</t>
  </si>
  <si>
    <t>Payroll tax</t>
  </si>
  <si>
    <t>Property taxes</t>
  </si>
  <si>
    <t>Land tax</t>
  </si>
  <si>
    <t>Transfer Duty</t>
  </si>
  <si>
    <t>Landholder Duty</t>
  </si>
  <si>
    <t>Total duty on transfers</t>
  </si>
  <si>
    <t>Other stamp duties</t>
  </si>
  <si>
    <t>Metropolitan Region Improvement Tax</t>
  </si>
  <si>
    <t>Emergency Services Levy</t>
  </si>
  <si>
    <t>Loan guarantee fees</t>
  </si>
  <si>
    <t>Total other property taxes</t>
  </si>
  <si>
    <t>Taxes on provision of goods and services</t>
  </si>
  <si>
    <t>Lotteries Commission</t>
  </si>
  <si>
    <t>Video lottery terminals</t>
  </si>
  <si>
    <t>Casino Tax</t>
  </si>
  <si>
    <t>TAB betting tax</t>
  </si>
  <si>
    <t>Total taxes on gambling</t>
  </si>
  <si>
    <t>Insurance Duty</t>
  </si>
  <si>
    <t>Total taxes on insurance</t>
  </si>
  <si>
    <t>Taxes on use of goods and performance of activities</t>
  </si>
  <si>
    <t>Vehicle Licence Duty</t>
  </si>
  <si>
    <t>Permits - Oversize Vehicles and Loads</t>
  </si>
  <si>
    <t>Motor Vehicle recording fee</t>
  </si>
  <si>
    <t>Motor Vehicle registrations</t>
  </si>
  <si>
    <t>Total motor vehicle taxes</t>
  </si>
  <si>
    <t>Total Taxation</t>
  </si>
  <si>
    <t>CURRENT GRANTS AND SUBSIDIES</t>
  </si>
  <si>
    <t>General Purpose Grants</t>
  </si>
  <si>
    <t>Roads</t>
  </si>
  <si>
    <t>Schools assistance – non-government schools</t>
  </si>
  <si>
    <t>Local government financial assistance grants</t>
  </si>
  <si>
    <t>Local government roads</t>
  </si>
  <si>
    <t>Total Current Grants and Subsidies</t>
  </si>
  <si>
    <t xml:space="preserve">CAPITAL GRANTS </t>
  </si>
  <si>
    <t>Total Capital Grants</t>
  </si>
  <si>
    <t>SALES OF GOODS AND SERVICES</t>
  </si>
  <si>
    <t>INTEREST INCOME</t>
  </si>
  <si>
    <t>REVENUE FROM PUBLIC CORPORATIONS</t>
  </si>
  <si>
    <t>Tax Equivalent Regime</t>
  </si>
  <si>
    <t>Total Revenue from Public Corporations</t>
  </si>
  <si>
    <t>ROYALTY INCOME</t>
  </si>
  <si>
    <t>OTHER</t>
  </si>
  <si>
    <t>Lease Rentals</t>
  </si>
  <si>
    <t>Fines</t>
  </si>
  <si>
    <t>Revenue not elsewhere counted</t>
  </si>
  <si>
    <t>Total Other</t>
  </si>
  <si>
    <t>GRAND TOTAL</t>
  </si>
  <si>
    <t>Operating Revenue</t>
  </si>
  <si>
    <t>Interest Income</t>
  </si>
  <si>
    <t xml:space="preserve">Other </t>
  </si>
  <si>
    <t>Concurrent costs</t>
  </si>
  <si>
    <t>Superannuation interest cost</t>
  </si>
  <si>
    <t>Other employee costs</t>
  </si>
  <si>
    <t>NET OPERATING BALANCE</t>
  </si>
  <si>
    <t>Provision for doubtful debts</t>
  </si>
  <si>
    <t>Total other economic flows</t>
  </si>
  <si>
    <t>OPERATING RESULT</t>
  </si>
  <si>
    <t>All other movements in equity</t>
  </si>
  <si>
    <t>Revaluations</t>
  </si>
  <si>
    <t>Gains recognised directly in equity</t>
  </si>
  <si>
    <t>All other</t>
  </si>
  <si>
    <t>Total all other movements in equity</t>
  </si>
  <si>
    <t>TOTAL CHANGE IN NET WORTH</t>
  </si>
  <si>
    <t>KEY FISCAL AGGREGATES</t>
  </si>
  <si>
    <t>Changes in inventories</t>
  </si>
  <si>
    <t>Other movement in non-financial assets</t>
  </si>
  <si>
    <t>less:</t>
  </si>
  <si>
    <t>Depreciation</t>
  </si>
  <si>
    <t>Total net acquisition of non-financial assets</t>
  </si>
  <si>
    <t>NET LENDING/-BORROWING</t>
  </si>
  <si>
    <t>ASSETS</t>
  </si>
  <si>
    <t>Investment property</t>
  </si>
  <si>
    <t>Total financial assets</t>
  </si>
  <si>
    <t>Non-financial assets</t>
  </si>
  <si>
    <t>Property, plant and equipment</t>
  </si>
  <si>
    <t>Land inventories</t>
  </si>
  <si>
    <t>Other inventories</t>
  </si>
  <si>
    <t>Intangibles</t>
  </si>
  <si>
    <t>Total non-financial assets</t>
  </si>
  <si>
    <t>Unfunded superannuation</t>
  </si>
  <si>
    <t>Other employee benefits</t>
  </si>
  <si>
    <t>Contributed equity</t>
  </si>
  <si>
    <t>Accumulated surplus</t>
  </si>
  <si>
    <t>Other reserves</t>
  </si>
  <si>
    <t>MEMORANDUM ITEMS</t>
  </si>
  <si>
    <t>Net financial worth</t>
  </si>
  <si>
    <t>Net financial liabilities</t>
  </si>
  <si>
    <t>Gross debt liabilities</t>
  </si>
  <si>
    <t>Interest receipts</t>
  </si>
  <si>
    <t>Dividends and tax equivalents</t>
  </si>
  <si>
    <t>Wages, salaries and supplements, and superannuation</t>
  </si>
  <si>
    <t>NET CASH FLOWS FROM OPERATING ACTIVITIES</t>
  </si>
  <si>
    <t>Cash flows from investments in non-financial assets</t>
  </si>
  <si>
    <t>Total cash flows from investments in non-financial assets</t>
  </si>
  <si>
    <t>Cash flows from investments in financial assets</t>
  </si>
  <si>
    <t>For policy purposes</t>
  </si>
  <si>
    <t>For liquidity purposes</t>
  </si>
  <si>
    <t>Total cash flows from investments in financial assets</t>
  </si>
  <si>
    <t>NET CASH FLOWS FROM INVESTING ACTIVITIES</t>
  </si>
  <si>
    <t>Deposits received</t>
  </si>
  <si>
    <t>Other financing receipts</t>
  </si>
  <si>
    <t>Borrowings repaid</t>
  </si>
  <si>
    <t>Deposits paid</t>
  </si>
  <si>
    <t>Other financing payments</t>
  </si>
  <si>
    <t>NET CASH FLOWS FROM FINANCING ACTIVITIES</t>
  </si>
  <si>
    <t>Net increase in cash and cash equivalents</t>
  </si>
  <si>
    <t>Net cash flows from investing in non-financial assets</t>
  </si>
  <si>
    <t>Cash surplus/-deficit</t>
  </si>
  <si>
    <t>Change in net worth of the public corporations sectors</t>
  </si>
  <si>
    <t>Investments in other public sector entities - equity method</t>
  </si>
  <si>
    <t>Investments in other public sector entities - direct injections</t>
  </si>
  <si>
    <t>Operating Revenue - Continued</t>
  </si>
  <si>
    <t>SUMMARY OF TOTAL PUBLIC SECTOR FINANCES</t>
  </si>
  <si>
    <t>Provision for impairment of receivables</t>
  </si>
  <si>
    <t xml:space="preserve">Total </t>
  </si>
  <si>
    <t>Loans</t>
  </si>
  <si>
    <t>Financial Assets held for trading/available for sale</t>
  </si>
  <si>
    <t>TOTAL PUBLIC SECTOR OPERATING STATEMENT</t>
  </si>
  <si>
    <t>TOTAL PUBLIC SECTOR BALANCE SHEET</t>
  </si>
  <si>
    <t>TOTAL PUBLIC SECTOR CASH FLOW STATEMENT</t>
  </si>
  <si>
    <t>TOTAL PUBLIC SECTOR</t>
  </si>
  <si>
    <t>AASB 1049 TO GFS CONVERGENCE DIFFERENCES</t>
  </si>
  <si>
    <t>Net Operating Balance</t>
  </si>
  <si>
    <t>General government</t>
  </si>
  <si>
    <t>AASB1049 net operating balance</t>
  </si>
  <si>
    <t>Plus GFS revenue adjustments</t>
  </si>
  <si>
    <t>Less GFS expense adjustments</t>
  </si>
  <si>
    <t>Capitalised interest</t>
  </si>
  <si>
    <t>Total GFS expense adjustments</t>
  </si>
  <si>
    <t>Total GFS adjustments to AASB 1049 net operating balance</t>
  </si>
  <si>
    <t>GFS net operating balance</t>
  </si>
  <si>
    <t>Total public sector</t>
  </si>
  <si>
    <t>Net Lending/-Borrowing</t>
  </si>
  <si>
    <t>AASB1049 net lending/-borrowing</t>
  </si>
  <si>
    <r>
      <t xml:space="preserve">Plus </t>
    </r>
    <r>
      <rPr>
        <sz val="8"/>
        <rFont val="Arial"/>
        <family val="2"/>
      </rPr>
      <t>Net operating balance convergence differences (noted above)</t>
    </r>
  </si>
  <si>
    <t>GFS net lending/-borrowing</t>
  </si>
  <si>
    <t>AASB1049 net worth</t>
  </si>
  <si>
    <t>Plus</t>
  </si>
  <si>
    <t>Dampier to Bunbury Natural Gas Pipeline loan asset</t>
  </si>
  <si>
    <t>General government sector</t>
  </si>
  <si>
    <t>Impact on public corporations net worth</t>
  </si>
  <si>
    <t>Total GFS net worth adjustments</t>
  </si>
  <si>
    <t>GFS net worth</t>
  </si>
  <si>
    <t xml:space="preserve">Net Worth </t>
  </si>
  <si>
    <t>Cash Surplus/-Deficit</t>
  </si>
  <si>
    <t>AASB1049 cash surplus/-deficit</t>
  </si>
  <si>
    <r>
      <t xml:space="preserve">Less </t>
    </r>
    <r>
      <rPr>
        <sz val="8"/>
        <rFont val="Arial"/>
        <family val="2"/>
      </rPr>
      <t>Acquisitions under finance leases and similar arrangements</t>
    </r>
  </si>
  <si>
    <t>GFS cash surplus/-deficit</t>
  </si>
  <si>
    <r>
      <t xml:space="preserve">Less </t>
    </r>
    <r>
      <rPr>
        <i/>
        <sz val="8"/>
        <rFont val="Arial"/>
        <family val="2"/>
      </rPr>
      <t>Net acquisition of non-financial assets</t>
    </r>
  </si>
  <si>
    <r>
      <t>less</t>
    </r>
    <r>
      <rPr>
        <sz val="8"/>
        <rFont val="Arial"/>
        <family val="2"/>
      </rPr>
      <t>: liquid financial assets</t>
    </r>
  </si>
  <si>
    <r>
      <t>less:</t>
    </r>
    <r>
      <rPr>
        <sz val="8"/>
        <rFont val="Arial"/>
        <family val="2"/>
      </rPr>
      <t xml:space="preserve"> convergence differences impacting net debt</t>
    </r>
  </si>
  <si>
    <t xml:space="preserve">   Note</t>
  </si>
  <si>
    <t>Actual</t>
  </si>
  <si>
    <t>Results from Transactions</t>
  </si>
  <si>
    <t xml:space="preserve">REVENUE  </t>
  </si>
  <si>
    <t>Tax equivalent income</t>
  </si>
  <si>
    <t>EXPENSES</t>
  </si>
  <si>
    <t>Shares and other equity</t>
  </si>
  <si>
    <t>Investments in other entities</t>
  </si>
  <si>
    <r>
      <t>less:</t>
    </r>
    <r>
      <rPr>
        <sz val="8"/>
        <rFont val="Arial"/>
        <family val="2"/>
      </rPr>
      <t xml:space="preserve"> liquid financial assets</t>
    </r>
  </si>
  <si>
    <t>CASH FLOWS FROM OPERATING ACTIVITIES</t>
  </si>
  <si>
    <t>Cash received</t>
  </si>
  <si>
    <t>Total cash received</t>
  </si>
  <si>
    <t>Cash paid</t>
  </si>
  <si>
    <t>Total cash paid</t>
  </si>
  <si>
    <t>CASH FLOWS FROM INVESTING ACTIVITIES</t>
  </si>
  <si>
    <t>CASH FLOWS FROM FINANCING ACTIVITIES</t>
  </si>
  <si>
    <t>Cash and cash equivalents at the beginning of the year</t>
  </si>
  <si>
    <t>Cash and cash equivalents at the end of the year</t>
  </si>
  <si>
    <t>Equity - investments in other entities</t>
  </si>
  <si>
    <t>Total Public Sector</t>
  </si>
  <si>
    <t>GST Revenue grants</t>
  </si>
  <si>
    <t>North West Shelf grants</t>
  </si>
  <si>
    <t>Compensation for Crude Oil Excise Condensate</t>
  </si>
  <si>
    <t>Grants through the State</t>
  </si>
  <si>
    <t>First Home Owners' Boost</t>
  </si>
  <si>
    <t>National Specific Purpose Payment Agreement Grants</t>
  </si>
  <si>
    <t>National Education Agreeement</t>
  </si>
  <si>
    <t>National Health Care Agreement</t>
  </si>
  <si>
    <t>National Agreement for Skills and Workforce Development</t>
  </si>
  <si>
    <t>National Disability Agreement</t>
  </si>
  <si>
    <t>Nation Building and Jobs Plan</t>
  </si>
  <si>
    <t>Schools</t>
  </si>
  <si>
    <t>Housing</t>
  </si>
  <si>
    <t>Transport</t>
  </si>
  <si>
    <t>Other Grants/National Partnerships</t>
  </si>
  <si>
    <t xml:space="preserve">Other  </t>
  </si>
  <si>
    <t>National Affordable Housing Agreement</t>
  </si>
  <si>
    <t>2010-11</t>
  </si>
  <si>
    <t>Health</t>
  </si>
  <si>
    <r>
      <t xml:space="preserve">Actual </t>
    </r>
    <r>
      <rPr>
        <vertAlign val="superscript"/>
        <sz val="8"/>
        <rFont val="Arial"/>
        <family val="2"/>
      </rPr>
      <t>(b)</t>
    </r>
  </si>
  <si>
    <r>
      <t>Actual</t>
    </r>
    <r>
      <rPr>
        <vertAlign val="superscript"/>
        <sz val="8"/>
        <rFont val="Arial"/>
        <family val="2"/>
      </rPr>
      <t xml:space="preserve"> (b)</t>
    </r>
  </si>
  <si>
    <t>Net gains on assets/liabilities</t>
  </si>
  <si>
    <t>Other taxes on use of goods and performance of activities</t>
  </si>
  <si>
    <t>Domestic and foreign borrowings</t>
  </si>
  <si>
    <t>GPC_Unassigned</t>
  </si>
  <si>
    <t>CPID</t>
  </si>
  <si>
    <t>GG</t>
  </si>
  <si>
    <t>WOG</t>
  </si>
  <si>
    <t>Consolidation Adjusted</t>
  </si>
  <si>
    <t>Act_Jun_Audited</t>
  </si>
  <si>
    <t>Year13</t>
  </si>
  <si>
    <t>81210000</t>
  </si>
  <si>
    <t>Loans and placements.</t>
  </si>
  <si>
    <t>0</t>
  </si>
  <si>
    <t>81220000</t>
  </si>
  <si>
    <t>Securities.</t>
  </si>
  <si>
    <t>111101011</t>
  </si>
  <si>
    <t>Cash investments - current</t>
  </si>
  <si>
    <t>111101012</t>
  </si>
  <si>
    <t>Cash Investments - Current - Matching a/c</t>
  </si>
  <si>
    <t>111101031</t>
  </si>
  <si>
    <t>Other investments - current</t>
  </si>
  <si>
    <t>112210001</t>
  </si>
  <si>
    <t>Government securities - current</t>
  </si>
  <si>
    <t>112210002</t>
  </si>
  <si>
    <t>WA Treasury Corporation securities held by GG</t>
  </si>
  <si>
    <t>114110008</t>
  </si>
  <si>
    <t>FX hedging (borrowings) receivable - current</t>
  </si>
  <si>
    <t>114110015</t>
  </si>
  <si>
    <t>Finance lease receivable - current</t>
  </si>
  <si>
    <t>115131002</t>
  </si>
  <si>
    <t>WATC - Loans  - Current</t>
  </si>
  <si>
    <t>115131004</t>
  </si>
  <si>
    <t>Asset for Overdrawn Trust</t>
  </si>
  <si>
    <t>115141007</t>
  </si>
  <si>
    <t>Loans &amp; Advances - Current (by PNC/PFC)</t>
  </si>
  <si>
    <t>115141008</t>
  </si>
  <si>
    <t>WATC - Loans - Current - Matching a/c</t>
  </si>
  <si>
    <t>117000001</t>
  </si>
  <si>
    <t>117000002</t>
  </si>
  <si>
    <t>118000001</t>
  </si>
  <si>
    <t>121300001</t>
  </si>
  <si>
    <t>Govt Securities - Non-Current</t>
  </si>
  <si>
    <t>121300002</t>
  </si>
  <si>
    <t>Cash Investments - Non-Current</t>
  </si>
  <si>
    <t>121300004</t>
  </si>
  <si>
    <t>Other Investments - Non-Current</t>
  </si>
  <si>
    <t>121400001</t>
  </si>
  <si>
    <t>Restricted cash held in suspense a/c at Treasury - non current</t>
  </si>
  <si>
    <t>123110006</t>
  </si>
  <si>
    <t>Finance lease receivable - non current</t>
  </si>
  <si>
    <t>124130002</t>
  </si>
  <si>
    <t>WATC - Loans - Non-Current</t>
  </si>
  <si>
    <t>124130004</t>
  </si>
  <si>
    <t>Loans &amp; Advances - Non-Current (by PNC/PFC)</t>
  </si>
  <si>
    <t>124130005</t>
  </si>
  <si>
    <t>WATC - Loans to Universities - Non-Current</t>
  </si>
  <si>
    <t>124130006</t>
  </si>
  <si>
    <t>WATC - Loans - Non-Current - Matching a/c</t>
  </si>
  <si>
    <t>160000001</t>
  </si>
  <si>
    <t>117000003</t>
  </si>
  <si>
    <t>Other Financial Assets - Current</t>
  </si>
  <si>
    <t>160000002</t>
  </si>
  <si>
    <t>Other Financial Assets - Non-Current</t>
  </si>
  <si>
    <t>Domestic and Foreign Borrowings</t>
  </si>
  <si>
    <t>114110001</t>
  </si>
  <si>
    <t>Debtors - current</t>
  </si>
  <si>
    <t>114110002</t>
  </si>
  <si>
    <t>GST receivable</t>
  </si>
  <si>
    <t>114110005</t>
  </si>
  <si>
    <t>Statutory contributions receivable</t>
  </si>
  <si>
    <t>114110006</t>
  </si>
  <si>
    <t>Accrued Loan guarantee charge receivable</t>
  </si>
  <si>
    <t>114110007</t>
  </si>
  <si>
    <t>Pension recoups receivable</t>
  </si>
  <si>
    <t>114110009</t>
  </si>
  <si>
    <t>Capital User Charge Receivable - current</t>
  </si>
  <si>
    <t>114110010</t>
  </si>
  <si>
    <t>Office lease rental receipts receivable</t>
  </si>
  <si>
    <t>114110011</t>
  </si>
  <si>
    <t>Dividends receivable</t>
  </si>
  <si>
    <t>114110012</t>
  </si>
  <si>
    <t>Revenue receivable from agencies - current</t>
  </si>
  <si>
    <t>114110013</t>
  </si>
  <si>
    <t>Debtors - State Revenue.</t>
  </si>
  <si>
    <t>114110014</t>
  </si>
  <si>
    <t>Other Receivables - Cons Acct  - Super Reimbursement</t>
  </si>
  <si>
    <t>114110016</t>
  </si>
  <si>
    <t>Other Receivables - Lotteries Commission Act 1990</t>
  </si>
  <si>
    <t>114110017</t>
  </si>
  <si>
    <t>Debtor - Audit Fees</t>
  </si>
  <si>
    <t>114111101</t>
  </si>
  <si>
    <t>Debtors - Transfer &amp; Landholder Duty</t>
  </si>
  <si>
    <t>114111102</t>
  </si>
  <si>
    <t>Debtors - Vehicle Licence Duty</t>
  </si>
  <si>
    <t>114111103</t>
  </si>
  <si>
    <t>Debtors - Insurance Duty</t>
  </si>
  <si>
    <t>114111201</t>
  </si>
  <si>
    <t>Debtors -  Payroll Tax</t>
  </si>
  <si>
    <t>114111601</t>
  </si>
  <si>
    <t>Debtors -  Land Tax</t>
  </si>
  <si>
    <t>114112101</t>
  </si>
  <si>
    <t>Debtors - Territorial Revenue</t>
  </si>
  <si>
    <t>114113101</t>
  </si>
  <si>
    <t>Debtors - Regulatory Fees</t>
  </si>
  <si>
    <t>114114001</t>
  </si>
  <si>
    <t>Tax Equivalents Regime income tax receivable</t>
  </si>
  <si>
    <t>114114002</t>
  </si>
  <si>
    <t>Tax Equivalents Regime wholesale sales tax receivable</t>
  </si>
  <si>
    <t>114114003</t>
  </si>
  <si>
    <t>Tax Equivalents Regime local government rates tax receivable</t>
  </si>
  <si>
    <t>114119001</t>
  </si>
  <si>
    <t>Other Receivables - Current - Matching a/c</t>
  </si>
  <si>
    <t>116100001</t>
  </si>
  <si>
    <t>Interest Receivable - Current</t>
  </si>
  <si>
    <t>116100002</t>
  </si>
  <si>
    <t>Interest Receivable - Current - Cons Acct</t>
  </si>
  <si>
    <t>116100003</t>
  </si>
  <si>
    <t>Public Bank Account Interest Earned account interest receivable - current</t>
  </si>
  <si>
    <t>116100004</t>
  </si>
  <si>
    <t>WATC - Interest Receivable</t>
  </si>
  <si>
    <t>116100005</t>
  </si>
  <si>
    <t>WATC - Interest Receivable - Matching a/c</t>
  </si>
  <si>
    <t>116100021</t>
  </si>
  <si>
    <t>Interest Receivable - Current - Perry Lakes Trust a/c</t>
  </si>
  <si>
    <t>116300001</t>
  </si>
  <si>
    <t>Right of indemnity - current</t>
  </si>
  <si>
    <t>116300002</t>
  </si>
  <si>
    <t>Community Service Obligations Owing by Cons Acct</t>
  </si>
  <si>
    <t>116300003</t>
  </si>
  <si>
    <t>Other receivables</t>
  </si>
  <si>
    <t>116300004</t>
  </si>
  <si>
    <t>Other Receivables - Cons Acct</t>
  </si>
  <si>
    <t>130110001</t>
  </si>
  <si>
    <t>Interest Receivable - Non-Current</t>
  </si>
  <si>
    <t>130110021</t>
  </si>
  <si>
    <t>Interest Receivable - Non-Current - Perry Lakes Trust a/c</t>
  </si>
  <si>
    <t>123110001</t>
  </si>
  <si>
    <t>Debtors - non-current</t>
  </si>
  <si>
    <t>123110004</t>
  </si>
  <si>
    <t>Other Receivables - Non-Current - Matching a/c</t>
  </si>
  <si>
    <t>130140001</t>
  </si>
  <si>
    <t>Right of indemnity</t>
  </si>
  <si>
    <t>111110002</t>
  </si>
  <si>
    <t>Amounts Receivable for Services - Current (Leave Liability)</t>
  </si>
  <si>
    <t>114210001</t>
  </si>
  <si>
    <t>Provision for doubtful debts - current</t>
  </si>
  <si>
    <t>114210002</t>
  </si>
  <si>
    <t>Provision for doubtful debts - State Revenue.</t>
  </si>
  <si>
    <t>114220101</t>
  </si>
  <si>
    <t>Provision for Doubtful Debts - Transfer &amp; Landholder Duty</t>
  </si>
  <si>
    <t>114220102</t>
  </si>
  <si>
    <t>Provision for Doubtful Debts - Vehicle Licence Duty</t>
  </si>
  <si>
    <t>114220103</t>
  </si>
  <si>
    <t>Provision for Doubtful Debts - Insurance Duty</t>
  </si>
  <si>
    <t>114220201</t>
  </si>
  <si>
    <t>Provision for Doubtful Debts - Payroll Tax</t>
  </si>
  <si>
    <t>114220601</t>
  </si>
  <si>
    <t>Provision for Doubtful Debts - Land Tax</t>
  </si>
  <si>
    <t>123210001</t>
  </si>
  <si>
    <t>Provision for doubtful debts - non-current</t>
  </si>
  <si>
    <t>Balance Check</t>
  </si>
  <si>
    <t>212200001</t>
  </si>
  <si>
    <t>Finance leases &lt; 1 year</t>
  </si>
  <si>
    <t>212200002</t>
  </si>
  <si>
    <t>Future finance lease charges - current</t>
  </si>
  <si>
    <t>222100001</t>
  </si>
  <si>
    <t>Finance lease &gt;1 &lt; 5 years</t>
  </si>
  <si>
    <t>222100002</t>
  </si>
  <si>
    <t>Finance leases &gt; 5 years</t>
  </si>
  <si>
    <t>222100003</t>
  </si>
  <si>
    <t>Future finance lease charges - non-current</t>
  </si>
  <si>
    <t>211100003</t>
  </si>
  <si>
    <t>FX hedging (borrowings) payables - current</t>
  </si>
  <si>
    <t>212110001</t>
  </si>
  <si>
    <t>Overdrawn bank a/c</t>
  </si>
  <si>
    <t>212110002</t>
  </si>
  <si>
    <t>GoWA bank account overdraft</t>
  </si>
  <si>
    <t>212130001</t>
  </si>
  <si>
    <t>Overdrawn trust a/c at Treasury</t>
  </si>
  <si>
    <t>212410001</t>
  </si>
  <si>
    <t>Non-Guaranteed Borrowings - Current</t>
  </si>
  <si>
    <t>212410002</t>
  </si>
  <si>
    <t>Guaranteed Borrowings - Current</t>
  </si>
  <si>
    <t>212410003</t>
  </si>
  <si>
    <t>Borrowings - WATC - Current</t>
  </si>
  <si>
    <t>212410004</t>
  </si>
  <si>
    <t>Borrowings from WA Treasury Corp - Current</t>
  </si>
  <si>
    <t>212410006</t>
  </si>
  <si>
    <t>Borrowings Taken Over by WATC - Current</t>
  </si>
  <si>
    <t>212410008</t>
  </si>
  <si>
    <t>Borrowings - WATC - Current - Matching a/c</t>
  </si>
  <si>
    <t>212420001</t>
  </si>
  <si>
    <t>Repayable Approps - Current - Cons Acct</t>
  </si>
  <si>
    <t>212510001</t>
  </si>
  <si>
    <t>Unamortised net discounts - current</t>
  </si>
  <si>
    <t>222310001</t>
  </si>
  <si>
    <t>Borrowings - WATC  - Non-Current</t>
  </si>
  <si>
    <t>222310002</t>
  </si>
  <si>
    <t>Borrowings from WA Treasury Corp - Non-Current</t>
  </si>
  <si>
    <t>222310003</t>
  </si>
  <si>
    <t>Borrowings Taken Over by WA Treasury Corp - Non-Current</t>
  </si>
  <si>
    <t>222310004</t>
  </si>
  <si>
    <t>Guaranteed Borrowings - Non-Current</t>
  </si>
  <si>
    <t>222310005</t>
  </si>
  <si>
    <t>Non-Guaranteed Borrowings - Non-Current</t>
  </si>
  <si>
    <t>222310006</t>
  </si>
  <si>
    <t>Borrowings - WATC - Non-Current - Matching a/c</t>
  </si>
  <si>
    <t>222410001</t>
  </si>
  <si>
    <t>Unamortised net discounts - non-current</t>
  </si>
  <si>
    <t>222410002</t>
  </si>
  <si>
    <t>WATC - Discounts on borrowings - non-current</t>
  </si>
  <si>
    <t>215000001</t>
  </si>
  <si>
    <t>215000002</t>
  </si>
  <si>
    <t>225000001</t>
  </si>
  <si>
    <t>225000002</t>
  </si>
  <si>
    <t xml:space="preserve">Derivative Financial Liabilities </t>
  </si>
  <si>
    <t>Derivative Financial Assets Held-for-Trading - Current</t>
  </si>
  <si>
    <t>Other Financial Assets Actively Traded - Current</t>
  </si>
  <si>
    <t>Available-for-Sale Financial Assets - Current</t>
  </si>
  <si>
    <t>Derivative Financial Assets Held-for-Trading - Non-Current</t>
  </si>
  <si>
    <t>Other Financial Liabilities Actively Trading - Current</t>
  </si>
  <si>
    <t>Derivative Financial Liabilities Held-for-Trading - Non-Current</t>
  </si>
  <si>
    <t>Other Financial Liabilities Actively Trading - Non-Current</t>
  </si>
  <si>
    <t>Derivative Financial Liabilities Held-for-Trading - Current</t>
  </si>
  <si>
    <t>TARB_CB</t>
  </si>
  <si>
    <t>Dividends from other sectors</t>
  </si>
  <si>
    <t>2011-12</t>
  </si>
  <si>
    <t>30 Sept</t>
  </si>
  <si>
    <t>Budget</t>
  </si>
  <si>
    <t>Act_Sep</t>
  </si>
  <si>
    <t>Year14</t>
  </si>
  <si>
    <t>Three</t>
  </si>
  <si>
    <r>
      <t>Estimate</t>
    </r>
    <r>
      <rPr>
        <vertAlign val="superscript"/>
        <sz val="8"/>
        <rFont val="Arial"/>
        <family val="2"/>
      </rPr>
      <t xml:space="preserve"> (a)</t>
    </r>
  </si>
  <si>
    <r>
      <t xml:space="preserve">Estimate </t>
    </r>
    <r>
      <rPr>
        <vertAlign val="superscript"/>
        <sz val="8"/>
        <rFont val="Arial"/>
        <family val="2"/>
      </rPr>
      <t>(a)</t>
    </r>
  </si>
  <si>
    <t>GENERAL GOVERNMENT STATEMENT OF CHANGES IN EQUITY</t>
  </si>
  <si>
    <t>TOTAL PUBLIC SECTOR STATEMENT OF CHANGES IN EQUITY</t>
  </si>
  <si>
    <t>Movement in cash balances</t>
  </si>
  <si>
    <t>30 June</t>
  </si>
  <si>
    <t>For the period ending</t>
  </si>
  <si>
    <t>RESULTS FROM TRANSACTIONS</t>
  </si>
  <si>
    <t>Revenue from public corporations</t>
  </si>
  <si>
    <t>Other economic flows - included in the operating result</t>
  </si>
  <si>
    <t>Net actuarial gains/-loss - superannuation</t>
  </si>
  <si>
    <t>Items that will not be reclassified to operating result</t>
  </si>
  <si>
    <t>Assets classified as held for sale</t>
  </si>
  <si>
    <t>Asset Revaluation
Surplus</t>
  </si>
  <si>
    <t>Accumulated
Surplus/deficit</t>
  </si>
  <si>
    <t>Operating result</t>
  </si>
  <si>
    <t>Other movements in equity</t>
  </si>
  <si>
    <t>Total change in net worth</t>
  </si>
  <si>
    <t>Change in Net Worth</t>
  </si>
  <si>
    <t>AASB 1049 change in net worth</t>
  </si>
  <si>
    <r>
      <t xml:space="preserve">Plus </t>
    </r>
    <r>
      <rPr>
        <sz val="8"/>
        <rFont val="Arial"/>
        <family val="2"/>
      </rPr>
      <t>change in:</t>
    </r>
  </si>
  <si>
    <t>Total GFS change in net worth adjustments</t>
  </si>
  <si>
    <t>GFS change in net worth</t>
  </si>
  <si>
    <t>Total
Equity</t>
  </si>
  <si>
    <t>Accumulated
net gain on equity investments 
in other 
sector entities</t>
  </si>
  <si>
    <t>Changes in accounting policy/adjustments of prior periods</t>
  </si>
  <si>
    <t>Changes in accounting policy/adjustment of prior periods</t>
  </si>
  <si>
    <t>By Sector</t>
  </si>
  <si>
    <t>Public non-financial corporations sector</t>
  </si>
  <si>
    <t>Public financial corporations sector</t>
  </si>
  <si>
    <t>less</t>
  </si>
  <si>
    <t>General government dividend revenue</t>
  </si>
  <si>
    <t xml:space="preserve">Public non-financial corporations dividend </t>
  </si>
  <si>
    <r>
      <t xml:space="preserve">revenue </t>
    </r>
    <r>
      <rPr>
        <vertAlign val="superscript"/>
        <sz val="8"/>
        <rFont val="Arial"/>
        <family val="2"/>
      </rPr>
      <t>(c)</t>
    </r>
  </si>
  <si>
    <t>Total public sector net operating balance</t>
  </si>
  <si>
    <t>Estimated Outturn</t>
  </si>
  <si>
    <t>TOTAL PUBLIC SECTOR OPERATING BALANCE</t>
  </si>
  <si>
    <t>2016-17</t>
  </si>
  <si>
    <t>Balance at 1 July 2016</t>
  </si>
  <si>
    <t>-</t>
  </si>
  <si>
    <t>2017-18</t>
  </si>
  <si>
    <r>
      <t xml:space="preserve">Estimated Outturn </t>
    </r>
    <r>
      <rPr>
        <vertAlign val="superscript"/>
        <sz val="10"/>
        <rFont val="Arial"/>
        <family val="2"/>
      </rPr>
      <t>(a)</t>
    </r>
  </si>
  <si>
    <r>
      <t xml:space="preserve">           Actual </t>
    </r>
    <r>
      <rPr>
        <vertAlign val="superscript"/>
        <sz val="10"/>
        <rFont val="Arial"/>
        <family val="2"/>
      </rPr>
      <t>(b)</t>
    </r>
  </si>
  <si>
    <r>
      <t>Estimated Outturn</t>
    </r>
    <r>
      <rPr>
        <sz val="10"/>
        <rFont val="Arial"/>
        <family val="2"/>
      </rPr>
      <t xml:space="preserve"> </t>
    </r>
    <r>
      <rPr>
        <vertAlign val="superscript"/>
        <sz val="10"/>
        <rFont val="Arial"/>
        <family val="2"/>
      </rPr>
      <t>(a)</t>
    </r>
  </si>
  <si>
    <r>
      <t xml:space="preserve">    Actual </t>
    </r>
    <r>
      <rPr>
        <vertAlign val="superscript"/>
        <sz val="10"/>
        <rFont val="Arial"/>
        <family val="2"/>
      </rPr>
      <t>(b)</t>
    </r>
  </si>
  <si>
    <t>2017</t>
  </si>
  <si>
    <r>
      <t xml:space="preserve">2018 </t>
    </r>
    <r>
      <rPr>
        <vertAlign val="superscript"/>
        <sz val="10"/>
        <rFont val="Arial"/>
        <family val="2"/>
      </rPr>
      <t>(a)</t>
    </r>
  </si>
  <si>
    <r>
      <t xml:space="preserve">2017 </t>
    </r>
    <r>
      <rPr>
        <vertAlign val="superscript"/>
        <sz val="10"/>
        <rFont val="Arial"/>
        <family val="2"/>
      </rPr>
      <t>(b)</t>
    </r>
  </si>
  <si>
    <r>
      <t xml:space="preserve"> Actual </t>
    </r>
    <r>
      <rPr>
        <vertAlign val="superscript"/>
        <sz val="10"/>
        <rFont val="Arial"/>
        <family val="2"/>
      </rPr>
      <t>(b)</t>
    </r>
  </si>
  <si>
    <t>Balance at 1 July 2017</t>
  </si>
  <si>
    <t>Table 1</t>
  </si>
  <si>
    <t>Table 2</t>
  </si>
  <si>
    <t>Table 3</t>
  </si>
  <si>
    <t>Table 1.1</t>
  </si>
  <si>
    <t>Table 1.2</t>
  </si>
  <si>
    <t>Table 1.3</t>
  </si>
  <si>
    <t>Table 1.4</t>
  </si>
  <si>
    <t>Table 1.5</t>
  </si>
  <si>
    <t>Table 1.6</t>
  </si>
  <si>
    <t>Table 1.7</t>
  </si>
  <si>
    <t>Table 1.8</t>
  </si>
  <si>
    <r>
      <rPr>
        <sz val="8"/>
        <rFont val="Arial"/>
        <family val="2"/>
      </rPr>
      <t xml:space="preserve">Budget
Estimate </t>
    </r>
    <r>
      <rPr>
        <vertAlign val="superscript"/>
        <sz val="10"/>
        <rFont val="Arial"/>
        <family val="2"/>
      </rPr>
      <t>(b)</t>
    </r>
  </si>
  <si>
    <r>
      <t xml:space="preserve">Actual </t>
    </r>
    <r>
      <rPr>
        <vertAlign val="superscript"/>
        <sz val="10"/>
        <rFont val="Arial"/>
        <family val="2"/>
      </rPr>
      <t>(c)</t>
    </r>
  </si>
  <si>
    <t>CURRENT TRANSFERS</t>
  </si>
  <si>
    <t>Local Government</t>
  </si>
  <si>
    <t>Local Government on-passing</t>
  </si>
  <si>
    <t>Private and Not-for-profit sector</t>
  </si>
  <si>
    <t>Private and Not-for-profit sector on-passing</t>
  </si>
  <si>
    <t>Other sectors of Government</t>
  </si>
  <si>
    <t>Total Current Transfers</t>
  </si>
  <si>
    <t>CAPITAL TRANSFERS</t>
  </si>
  <si>
    <t>Total Capital Transfers</t>
  </si>
  <si>
    <t>Note 3</t>
  </si>
  <si>
    <t>Note 4</t>
  </si>
  <si>
    <t>Note 4 continued</t>
  </si>
  <si>
    <t xml:space="preserve">Note 6 </t>
  </si>
  <si>
    <t xml:space="preserve">Note 7 </t>
  </si>
  <si>
    <r>
      <t>(b)     Consistent with final audited data contained in the 2016‑17 </t>
    </r>
    <r>
      <rPr>
        <i/>
        <sz val="8"/>
        <rFont val="Arial"/>
        <family val="2"/>
      </rPr>
      <t>Annual Report on State Finances</t>
    </r>
    <r>
      <rPr>
        <sz val="8"/>
        <rFont val="Arial"/>
        <family val="2"/>
      </rPr>
      <t>, released 22 September 2017.</t>
    </r>
  </si>
  <si>
    <r>
      <t>(b)     Consistent with final audited data contained in the 2016‑17 </t>
    </r>
    <r>
      <rPr>
        <i/>
        <sz val="8"/>
        <rFont val="Arial"/>
        <family val="2"/>
      </rPr>
      <t>Annual Report on State Finances</t>
    </r>
    <r>
      <rPr>
        <sz val="8"/>
        <rFont val="Arial"/>
        <family val="2"/>
      </rPr>
      <t>, released on 22 September 2017.</t>
    </r>
  </si>
  <si>
    <t>(c)     Dividends received from Keystart (a public financial corporation) by the Housing Authority (a public non-financial corporation).</t>
  </si>
  <si>
    <r>
      <t>(b)     Consistent with the final audited data contained in the 2016‑17 </t>
    </r>
    <r>
      <rPr>
        <i/>
        <sz val="8"/>
        <rFont val="Arial"/>
        <family val="2"/>
      </rPr>
      <t>Annual Report on State Finances</t>
    </r>
    <r>
      <rPr>
        <sz val="8"/>
        <rFont val="Arial"/>
        <family val="2"/>
      </rPr>
      <t>, released on 22 September 2017.</t>
    </r>
  </si>
  <si>
    <t>Note: Columns may not add due to rounding. The accompanying notes form part of these statements.</t>
  </si>
  <si>
    <t>Note: Columns/rows may not add due to rounding.</t>
  </si>
  <si>
    <t>Note: Columns may not add due to rounding.</t>
  </si>
  <si>
    <t>(a)     Includes grants, subsidies and other transfer expenses.</t>
  </si>
  <si>
    <r>
      <t xml:space="preserve">Estimated
Outturn </t>
    </r>
    <r>
      <rPr>
        <vertAlign val="superscript"/>
        <sz val="10"/>
        <rFont val="Arial"/>
        <family val="2"/>
      </rPr>
      <t>(a)</t>
    </r>
  </si>
  <si>
    <r>
      <t xml:space="preserve">Actual </t>
    </r>
    <r>
      <rPr>
        <vertAlign val="superscript"/>
        <sz val="10"/>
        <rFont val="Arial"/>
        <family val="2"/>
      </rPr>
      <t>(b)</t>
    </r>
  </si>
  <si>
    <t>Taxes on employers' payroll and labour force</t>
  </si>
  <si>
    <t>Perth Parking Levy</t>
  </si>
  <si>
    <r>
      <t xml:space="preserve">Building and Construction Industry Training Fund Levy </t>
    </r>
    <r>
      <rPr>
        <vertAlign val="superscript"/>
        <sz val="9"/>
        <rFont val="Arial"/>
        <family val="2"/>
      </rPr>
      <t>(c)</t>
    </r>
  </si>
  <si>
    <t>Betting tax</t>
  </si>
  <si>
    <t>Mining Rehabilitation Levy</t>
  </si>
  <si>
    <t>Landfill Levy</t>
  </si>
  <si>
    <t>GST grants</t>
  </si>
  <si>
    <t>Compensation for Commonwealth crude oil</t>
  </si>
  <si>
    <t xml:space="preserve">  excise arrangements</t>
  </si>
  <si>
    <t>Healthcare</t>
  </si>
  <si>
    <t>National Schools</t>
  </si>
  <si>
    <t>National Skills and Workforce Development</t>
  </si>
  <si>
    <t>National Disability Services</t>
  </si>
  <si>
    <t>National Affordable Housing</t>
  </si>
  <si>
    <t>Students First</t>
  </si>
  <si>
    <t>National Health Reform</t>
  </si>
  <si>
    <t>National Partnerships/Other Grants</t>
  </si>
  <si>
    <t>Disability Services</t>
  </si>
  <si>
    <r>
      <t xml:space="preserve">SALES OF GOODS AND SERVICES </t>
    </r>
    <r>
      <rPr>
        <b/>
        <vertAlign val="superscript"/>
        <sz val="9"/>
        <rFont val="Arial"/>
        <family val="2"/>
      </rPr>
      <t>(c)</t>
    </r>
  </si>
  <si>
    <t>National Partnerships\Other Grants</t>
  </si>
  <si>
    <t>Table 2.1</t>
  </si>
  <si>
    <t>Table 2.2</t>
  </si>
  <si>
    <r>
      <t>(c)     Consistent with the final audited data contained in the 2016‑17 </t>
    </r>
    <r>
      <rPr>
        <i/>
        <sz val="8"/>
        <rFont val="Arial"/>
        <family val="2"/>
      </rPr>
      <t>Annual Report on State Finances</t>
    </r>
    <r>
      <rPr>
        <sz val="8"/>
        <rFont val="Arial"/>
        <family val="2"/>
      </rPr>
      <t>, released on 22 September 2017.</t>
    </r>
  </si>
  <si>
    <t>Figure 1</t>
  </si>
  <si>
    <t>GENERAL GOVERNMENT REVENUE</t>
  </si>
  <si>
    <t>Chart Data</t>
  </si>
  <si>
    <t>Financial Year</t>
  </si>
  <si>
    <t>Rev growth</t>
  </si>
  <si>
    <t xml:space="preserve">Decade average </t>
  </si>
  <si>
    <t>Change</t>
  </si>
  <si>
    <t>Royalty Income</t>
  </si>
  <si>
    <t>Sales of Goods and Services</t>
  </si>
  <si>
    <t>Total Increase</t>
  </si>
  <si>
    <t>Figure 2</t>
  </si>
  <si>
    <t>$US per tonne</t>
  </si>
  <si>
    <t>Figure 3</t>
  </si>
  <si>
    <t>(a)     Segments may not add due to rounding.</t>
  </si>
  <si>
    <t>Public Corporations</t>
  </si>
  <si>
    <t>GST Revenue</t>
  </si>
  <si>
    <t>Other Commonwealth Grants</t>
  </si>
  <si>
    <t>%</t>
  </si>
  <si>
    <t>GENERAL GOVERNMENT EXPENSES</t>
  </si>
  <si>
    <t>Figure 4</t>
  </si>
  <si>
    <t>Expense growth</t>
  </si>
  <si>
    <t>Subsidies and other transfers</t>
  </si>
  <si>
    <t>Consolidated Account Interest</t>
  </si>
  <si>
    <t>Other salary costs</t>
  </si>
  <si>
    <t>Communities/ Housing Authority Machinery of Government change</t>
  </si>
  <si>
    <t>Total increase</t>
  </si>
  <si>
    <t>Figure 5</t>
  </si>
  <si>
    <t>(a)     Following Machinery of Government changes which took effect from 1 July 2017, staff previously employed by the Housing Authority and Rottnest Island Authority (which are both public non‑financial corporations) are now employed by the Department of Communities and the Department of Biodiversity, Conservation and Attractions respectively (general government agencies). This change, which streamlines the delivery of related services, results in a one‑off increase to salary costs in 2017‑18.</t>
  </si>
  <si>
    <t>Decade average %</t>
  </si>
  <si>
    <t>Salaries 
growth %</t>
  </si>
  <si>
    <t>Figure 6</t>
  </si>
  <si>
    <t>Water Subsidies</t>
  </si>
  <si>
    <t>Education</t>
  </si>
  <si>
    <t>All Other</t>
  </si>
  <si>
    <t>Electricity Subsidies</t>
  </si>
  <si>
    <t>Transport, Rail and Roads</t>
  </si>
  <si>
    <t>Communities</t>
  </si>
  <si>
    <t>Law and Order</t>
  </si>
  <si>
    <t>Figure 7</t>
  </si>
  <si>
    <t>Other Agencies</t>
  </si>
  <si>
    <t>Local Government, Sport and Cultural Industries</t>
  </si>
  <si>
    <t>Water Corporation</t>
  </si>
  <si>
    <t>Commissioner of Main Roads</t>
  </si>
  <si>
    <t>Public Transport Authority</t>
  </si>
  <si>
    <t>Electricity Utilities</t>
  </si>
  <si>
    <t>Finance</t>
  </si>
  <si>
    <t>Table 3.1</t>
  </si>
  <si>
    <t>Variance</t>
  </si>
  <si>
    <t>THE PUBLIC LEDGER</t>
  </si>
  <si>
    <r>
      <t xml:space="preserve">Consolidated Account </t>
    </r>
    <r>
      <rPr>
        <vertAlign val="superscript"/>
        <sz val="8"/>
        <rFont val="Arial"/>
        <family val="2"/>
      </rPr>
      <t>(a)</t>
    </r>
  </si>
  <si>
    <t>Treasurer's Special Purpose Accounts</t>
  </si>
  <si>
    <t xml:space="preserve">Treasurer’s Advance Account – Net Advances and Overdrawn Trusts </t>
  </si>
  <si>
    <t>TOTAL</t>
  </si>
  <si>
    <t>Agency Special Purpose Account</t>
  </si>
  <si>
    <t>TOTAL PUBLIC BANK ACCOUNT INVESTMENTS</t>
  </si>
  <si>
    <t>Table 3.2</t>
  </si>
  <si>
    <t>CONSOLIDATED ACCOUNT TRANSACTIONS</t>
  </si>
  <si>
    <t>Operating Activities</t>
  </si>
  <si>
    <t>Commonwealth Grants</t>
  </si>
  <si>
    <t>Government Enterprises</t>
  </si>
  <si>
    <t>Revenue from other agencies</t>
  </si>
  <si>
    <t>Total Operating Activities</t>
  </si>
  <si>
    <t>Financing Activities</t>
  </si>
  <si>
    <t>Repayments of Recoverable Advances</t>
  </si>
  <si>
    <t>Transfers from:</t>
  </si>
  <si>
    <t>Bankwest Pension Trust</t>
  </si>
  <si>
    <t>Other Receipts</t>
  </si>
  <si>
    <t>Total Financing Activities</t>
  </si>
  <si>
    <t>TOTAL REVENUE</t>
  </si>
  <si>
    <t>EXPENDITURE</t>
  </si>
  <si>
    <t>Recurrent</t>
  </si>
  <si>
    <t>Authorised by Other Statutes</t>
  </si>
  <si>
    <t>Appropriation Act (No. 1)</t>
  </si>
  <si>
    <t>Recurrent Expenditure under the Treasurer’s Advance</t>
  </si>
  <si>
    <t>Total Recurrent Expenditure</t>
  </si>
  <si>
    <t>Investing Activities</t>
  </si>
  <si>
    <t>Appropriation Act (No. 2)</t>
  </si>
  <si>
    <t>Investing Expenditure under the Treasurer’s Advance</t>
  </si>
  <si>
    <t>Total Investing Activities</t>
  </si>
  <si>
    <t>Loan repayments</t>
  </si>
  <si>
    <t>Other financing</t>
  </si>
  <si>
    <t>TOTAL EXPENDITURE</t>
  </si>
  <si>
    <t>NET MOVEMENT (REVENUE LESS EXPENDITURE)</t>
  </si>
  <si>
    <t>Consolidated Account Balance</t>
  </si>
  <si>
    <t>Opening balance at 1 July</t>
  </si>
  <si>
    <r>
      <t>Of which</t>
    </r>
    <r>
      <rPr>
        <sz val="8"/>
        <rFont val="Arial"/>
        <family val="2"/>
      </rPr>
      <t>:</t>
    </r>
  </si>
  <si>
    <t>Appropriations payable</t>
  </si>
  <si>
    <t>Table 3.3</t>
  </si>
  <si>
    <t>Agency Holding Accounts</t>
  </si>
  <si>
    <t>Royalties for Regions Fund</t>
  </si>
  <si>
    <t>Western Australian Future Fund</t>
  </si>
  <si>
    <t>Perth Children's Hospital Account</t>
  </si>
  <si>
    <t>Perth Stadium Account</t>
  </si>
  <si>
    <t>Fiona Stanley Hospital Construction Account</t>
  </si>
  <si>
    <t>Agency 27th Pay Accounts</t>
  </si>
  <si>
    <t>Other Special Purpose Accounts</t>
  </si>
  <si>
    <t>Table 3.4</t>
  </si>
  <si>
    <t>AUTHORISED LIMIT</t>
  </si>
  <si>
    <t>Total Drawn Against Treasurer’s Advance Account</t>
  </si>
  <si>
    <t>Comprising:</t>
  </si>
  <si>
    <t>Net recoverable advances as at 31 December (see below)</t>
  </si>
  <si>
    <r>
      <t>Overdrawn Special Purpose Accounts</t>
    </r>
    <r>
      <rPr>
        <vertAlign val="superscript"/>
        <sz val="8"/>
        <rFont val="Arial"/>
        <family val="2"/>
      </rPr>
      <t>(a)</t>
    </r>
  </si>
  <si>
    <r>
      <t>Excesses and New Items</t>
    </r>
    <r>
      <rPr>
        <vertAlign val="superscript"/>
        <sz val="8"/>
        <rFont val="Arial"/>
        <family val="2"/>
      </rPr>
      <t>(b)</t>
    </r>
  </si>
  <si>
    <t xml:space="preserve">- recurrent </t>
  </si>
  <si>
    <t>- capital</t>
  </si>
  <si>
    <t>NET RECOVERABLE ADVANCES</t>
  </si>
  <si>
    <t>Building Management and Works</t>
  </si>
  <si>
    <t>Mining Rehabilitation Fund</t>
  </si>
  <si>
    <t>Sport and Recreation</t>
  </si>
  <si>
    <t>Suitors Fund</t>
  </si>
  <si>
    <t>WA Energy Disputes Arbitrator</t>
  </si>
  <si>
    <t>Sundry Debtors</t>
  </si>
  <si>
    <t>TOTAL RECOVERABLE TREASURER’S ADVANCES</t>
  </si>
  <si>
    <t>TRANSFERS, EXCESSES AND NEW ITEMS</t>
  </si>
  <si>
    <t>Treasurer's Advance</t>
  </si>
  <si>
    <t>Revised Appropriation</t>
  </si>
  <si>
    <t>New</t>
  </si>
  <si>
    <t>Approved Excesses</t>
  </si>
  <si>
    <t>Drawn against Treasurer's Advance to date</t>
  </si>
  <si>
    <t>Items</t>
  </si>
  <si>
    <t>Recurrent Appropriations</t>
  </si>
  <si>
    <t>Treasury</t>
  </si>
  <si>
    <t>Total Recurrent</t>
  </si>
  <si>
    <t>Table 4.1</t>
  </si>
  <si>
    <t xml:space="preserve">FIONA STANLEY HOSPITAL CONSTRUCTION ACCOUNT </t>
  </si>
  <si>
    <t>Balance at 1 July</t>
  </si>
  <si>
    <t>Receipts</t>
  </si>
  <si>
    <r>
      <t>-</t>
    </r>
    <r>
      <rPr>
        <vertAlign val="superscript"/>
        <sz val="8"/>
        <rFont val="Arial"/>
        <family val="2"/>
      </rPr>
      <t>(a)</t>
    </r>
  </si>
  <si>
    <t>Payments</t>
  </si>
  <si>
    <t>CLOSING BALANCE</t>
  </si>
  <si>
    <t>Note: Columns may not add due to rounding.</t>
  </si>
  <si>
    <t>Table 4.2</t>
  </si>
  <si>
    <t>FORRESTFIELD-AIRPORT LINK ACCOUNT</t>
  </si>
  <si>
    <t xml:space="preserve"> </t>
  </si>
  <si>
    <t>Table 4.3</t>
  </si>
  <si>
    <t>METROPOLITAN REGION IMPROVEMENT ACCOUNT</t>
  </si>
  <si>
    <t>Table 4.5</t>
  </si>
  <si>
    <t xml:space="preserve"> MUNICIPAL AND ESSENTIAL SERVICES ACCOUNT</t>
  </si>
  <si>
    <t>Table 4.6</t>
  </si>
  <si>
    <t xml:space="preserve">PERTH CHILDREN'S HOSPITAL ACCOUNT </t>
  </si>
  <si>
    <t>Table 4.7</t>
  </si>
  <si>
    <t xml:space="preserve">PERTH PARKING LICENSING ACCOUNT </t>
  </si>
  <si>
    <t>Table 4.8</t>
  </si>
  <si>
    <t>PERTH STADIUM ACCOUNT</t>
  </si>
  <si>
    <t>Note: Columns may not add due to rounding</t>
  </si>
  <si>
    <t>Table 4.9</t>
  </si>
  <si>
    <t>ROAD TRAUMA TRUST ACCOUNT</t>
  </si>
  <si>
    <t>Table 4.10</t>
  </si>
  <si>
    <t xml:space="preserve">                                        ROYALTIES FOR REGIONS FUND</t>
  </si>
  <si>
    <t>Table 4.11</t>
  </si>
  <si>
    <t xml:space="preserve">                                                     ROYALTIES FOR REGIONS REGIONAL REFORM FUND</t>
  </si>
  <si>
    <t>Table 4.12</t>
  </si>
  <si>
    <t>ROYALTIES FOR REGIONS SOUTHERN INLAND HEALTH INITIATIVE</t>
  </si>
  <si>
    <r>
      <t>Balance at 1 July</t>
    </r>
    <r>
      <rPr>
        <i/>
        <vertAlign val="superscript"/>
        <sz val="8"/>
        <rFont val="Arial"/>
        <family val="2"/>
      </rPr>
      <t xml:space="preserve"> (a)</t>
    </r>
  </si>
  <si>
    <t>Table 4.13</t>
  </si>
  <si>
    <t>WASTE AVOIDANCE AND RESOURCE RECOVERY ACCOUNT</t>
  </si>
  <si>
    <r>
      <t>TRANSFER EXPENSES</t>
    </r>
    <r>
      <rPr>
        <b/>
        <vertAlign val="superscript"/>
        <sz val="12"/>
        <rFont val="Arial"/>
        <family val="2"/>
      </rPr>
      <t>(a)</t>
    </r>
  </si>
  <si>
    <t>Taxation Income</t>
  </si>
  <si>
    <r>
      <t xml:space="preserve">GENERAL GOVERNMENT REVENUE </t>
    </r>
    <r>
      <rPr>
        <b/>
        <vertAlign val="superscript"/>
        <sz val="12"/>
        <rFont val="Arial"/>
        <family val="2"/>
      </rPr>
      <t>(a)</t>
    </r>
  </si>
  <si>
    <r>
      <t>GENERAL GOVERNMENT EXPENSES</t>
    </r>
    <r>
      <rPr>
        <b/>
        <vertAlign val="superscript"/>
        <sz val="12"/>
        <rFont val="Arial"/>
        <family val="2"/>
      </rPr>
      <t>(a)</t>
    </r>
  </si>
  <si>
    <r>
      <t>ASSET INVESTMENT PROGRAM</t>
    </r>
    <r>
      <rPr>
        <b/>
        <vertAlign val="superscript"/>
        <sz val="12"/>
        <rFont val="Arial"/>
        <family val="2"/>
      </rPr>
      <t>(a)</t>
    </r>
  </si>
  <si>
    <t>Note 5</t>
  </si>
  <si>
    <t>INVESTMENTS, LOANS AND PLACEMENTS</t>
  </si>
  <si>
    <t>RECEIVABLES</t>
  </si>
  <si>
    <t>BORROWINGS</t>
  </si>
  <si>
    <r>
      <t>(a)</t>
    </r>
    <r>
      <rPr>
        <sz val="8"/>
        <rFont val="Times New Roman"/>
        <family val="1"/>
      </rPr>
      <t xml:space="preserve">     </t>
    </r>
    <r>
      <rPr>
        <sz val="8"/>
        <rFont val="Arial"/>
        <family val="2"/>
      </rPr>
      <t>The Treasurer has given approval for the Department of Mines, Industry Regulation and Safety to overdraw a Special Purpose Account. Any overdrawn SPA is taken to be an advance to be charged in the relevant financial year to the Treasurer’s Advance Account.</t>
    </r>
  </si>
  <si>
    <r>
      <t>(a)</t>
    </r>
    <r>
      <rPr>
        <sz val="8"/>
        <rFont val="Times New Roman"/>
        <family val="1"/>
      </rPr>
      <t xml:space="preserve">     </t>
    </r>
    <r>
      <rPr>
        <sz val="8"/>
        <rFont val="Arial"/>
        <family val="2"/>
      </rPr>
      <t>Amount below $500,000.</t>
    </r>
  </si>
  <si>
    <r>
      <t>(a)</t>
    </r>
    <r>
      <rPr>
        <sz val="8"/>
        <rFont val="Times New Roman"/>
        <family val="1"/>
      </rPr>
      <t xml:space="preserve">     </t>
    </r>
    <r>
      <rPr>
        <sz val="8"/>
        <rFont val="Arial"/>
        <family val="2"/>
      </rPr>
      <t>The closing balance of $56 million at 30 June 2017 (opening balance at 1 July) has been restated from the $57 million reported in the 2016-17 </t>
    </r>
    <r>
      <rPr>
        <i/>
        <sz val="8"/>
        <rFont val="Arial"/>
        <family val="2"/>
      </rPr>
      <t>Annual Report on State Finances</t>
    </r>
    <r>
      <rPr>
        <sz val="8"/>
        <rFont val="Arial"/>
        <family val="2"/>
      </rPr>
      <t>. The restatement incorporates a correction to the rounding of the closing balance, which revises the closing value at 30 June 2017.</t>
    </r>
  </si>
  <si>
    <t>Table 4.4</t>
  </si>
  <si>
    <t>MINING REHABILITATION FUND</t>
  </si>
  <si>
    <r>
      <t xml:space="preserve">Balance at 1 July </t>
    </r>
    <r>
      <rPr>
        <i/>
        <vertAlign val="superscript"/>
        <sz val="8"/>
        <rFont val="Arial"/>
        <family val="2"/>
      </rPr>
      <t>(a)</t>
    </r>
  </si>
  <si>
    <t xml:space="preserve">(a) The closing balance of $92 million at 30 June 2017 (opening balance at 1 July) has been restated from the $91 million reported </t>
  </si>
  <si>
    <t xml:space="preserve">in the 2016-17 Annual Report on State Finances. The restatement incorporates a minor movement in receipts and payments finalised </t>
  </si>
  <si>
    <t>for the Department of Mines and Petroleum’s annual report for 2016-17.</t>
  </si>
  <si>
    <t>Table 4.14</t>
  </si>
  <si>
    <t>WESTERN AUSTRALIAN FUTURE FUND</t>
  </si>
  <si>
    <t>Nine Months 
to 31 Mar</t>
  </si>
  <si>
    <t>Three Months
to 31 Mar</t>
  </si>
  <si>
    <t>Growth, Nine months to March</t>
  </si>
  <si>
    <t>Other Commonwealth grants</t>
  </si>
  <si>
    <t>Nine months to 31 March 2018</t>
  </si>
  <si>
    <t>$3,865m</t>
  </si>
  <si>
    <t>$1,251m</t>
  </si>
  <si>
    <t>$549m</t>
  </si>
  <si>
    <t>$1,673m</t>
  </si>
  <si>
    <t>$5,015m</t>
  </si>
  <si>
    <t>$1,832m</t>
  </si>
  <si>
    <t>$6,664m</t>
  </si>
  <si>
    <t>$20,848m</t>
  </si>
  <si>
    <t>Nine months to 31 March 2018</t>
  </si>
  <si>
    <t>Three Months
to 31Mar</t>
  </si>
  <si>
    <t>Nine Months
to 31 Mar</t>
  </si>
  <si>
    <t>(a)     Consistent with the revised estimated outcome published in the 2018-19 Budget, released on 10 May 2018.</t>
  </si>
  <si>
    <t>(a)     Consistent with the revised estimated outcome published in the 2018-19 Budget, released on 10 May 2018.</t>
  </si>
  <si>
    <t>Nine months to 31 March 2018</t>
  </si>
  <si>
    <t>Housing Authority</t>
  </si>
  <si>
    <t>For the nine months ended 31 March</t>
  </si>
  <si>
    <t>Three Months to 31 Mar</t>
  </si>
  <si>
    <t>As at 31 March</t>
  </si>
  <si>
    <t>31 Mar</t>
  </si>
  <si>
    <t>2018</t>
  </si>
  <si>
    <t>For the nine months ended 31 March 2018</t>
  </si>
  <si>
    <t xml:space="preserve">For the nine months ended 31 March </t>
  </si>
  <si>
    <t>Balance at 31 March 2018</t>
  </si>
  <si>
    <t>Balance at 31 March 2017</t>
  </si>
  <si>
    <t>Balance at 31 Marchr 2017</t>
  </si>
  <si>
    <t>(a)     Consistent with the revised outcome published in the 2018-19 Budget, released on 10 May 2018.</t>
  </si>
  <si>
    <t>Three Months 
to 31 Mar</t>
  </si>
  <si>
    <t>Quality Schools</t>
  </si>
  <si>
    <t>(a)     The balance of the Consolidated Account at 31 March 2018 includes non‑cash appropriations of $11,499 million (31 March 2017: $10,646 million), representing the non‑cash cost of agency services. These appropriations are credited to agency holding accounts that are included in the TSPAs balance. In cash terms, the Consolidated Account recorded a deficit of $3,069 million at 31 March 2018 (compared with a deficit position of $2,755 million at 31 March 2017.</t>
  </si>
  <si>
    <t>PUBLIC LEDGER BALANCES AT 31 MARCH</t>
  </si>
  <si>
    <t>TREASURER'S SPECIAL PURPOSE ACCOUNTS AT 31 MARCH</t>
  </si>
  <si>
    <t>TREASURER'S ADVANCE AT 31 MARCH</t>
  </si>
  <si>
    <t>Closing balance at 31 March</t>
  </si>
  <si>
    <t>Cash balance at 31 March</t>
  </si>
  <si>
    <r>
      <t>263</t>
    </r>
    <r>
      <rPr>
        <vertAlign val="superscript"/>
        <sz val="9"/>
        <rFont val="Arial"/>
        <family val="2"/>
      </rPr>
      <t xml:space="preserve"> (a)</t>
    </r>
  </si>
  <si>
    <r>
      <t xml:space="preserve">71 </t>
    </r>
    <r>
      <rPr>
        <vertAlign val="superscript"/>
        <sz val="9"/>
        <rFont val="Arial"/>
        <family val="2"/>
      </rPr>
      <t>(a)</t>
    </r>
  </si>
  <si>
    <t>- (b)</t>
  </si>
  <si>
    <t>For the nine months to 31 March</t>
  </si>
  <si>
    <r>
      <t>Transfers</t>
    </r>
    <r>
      <rPr>
        <vertAlign val="superscript"/>
        <sz val="8"/>
        <rFont val="Arial"/>
        <family val="2"/>
      </rPr>
      <t>(</t>
    </r>
    <r>
      <rPr>
        <vertAlign val="superscript"/>
        <sz val="9"/>
        <rFont val="Arial"/>
        <family val="2"/>
      </rPr>
      <t>a</t>
    </r>
    <r>
      <rPr>
        <vertAlign val="superscript"/>
        <sz val="8"/>
        <rFont val="Arial"/>
        <family val="2"/>
      </rPr>
      <t>)</t>
    </r>
  </si>
  <si>
    <t>Item 59: Bell Group Administration</t>
  </si>
  <si>
    <t>Wind Up and Associated Costs</t>
  </si>
  <si>
    <t>Capital Appropriations</t>
  </si>
  <si>
    <t>Chemistry Centre</t>
  </si>
  <si>
    <t>Item 129: Capital Appropriation</t>
  </si>
  <si>
    <t>Total Capital</t>
  </si>
  <si>
    <t>At 31 March</t>
  </si>
  <si>
    <t>METRONET ACCOUNT</t>
  </si>
  <si>
    <r>
      <t>-</t>
    </r>
    <r>
      <rPr>
        <b/>
        <vertAlign val="superscript"/>
        <sz val="9"/>
        <rFont val="Arial"/>
        <family val="2"/>
      </rPr>
      <t>(a)</t>
    </r>
  </si>
  <si>
    <r>
      <t xml:space="preserve">- </t>
    </r>
    <r>
      <rPr>
        <vertAlign val="superscript"/>
        <sz val="9"/>
        <rFont val="Arial"/>
        <family val="2"/>
      </rPr>
      <t>(b)</t>
    </r>
  </si>
  <si>
    <r>
      <t>-</t>
    </r>
    <r>
      <rPr>
        <vertAlign val="superscript"/>
        <sz val="9"/>
        <rFont val="Arial"/>
        <family val="2"/>
      </rPr>
      <t xml:space="preserve"> (a)</t>
    </r>
  </si>
  <si>
    <t>Table 4.15</t>
  </si>
  <si>
    <t>(b)     Consistent with the revised estimated outcome published in the 2018-19 Budget, released on 10 May 2018.</t>
  </si>
  <si>
    <t>Three 
Months 
to 31 Mar</t>
  </si>
  <si>
    <t>Nine
Months 
to 31 Mar</t>
  </si>
  <si>
    <t>9 months average to 31 March 2018</t>
  </si>
  <si>
    <t>9 months average to 31 March 2017</t>
  </si>
  <si>
    <t>GENERAL GOVERNMENT SALARIES</t>
  </si>
  <si>
    <t xml:space="preserve">    Actual</t>
  </si>
  <si>
    <t>WA Health</t>
  </si>
  <si>
    <t>Western Australia Police Force</t>
  </si>
  <si>
    <t>Justice</t>
  </si>
  <si>
    <t>State Training Providers/TAFE Colleges</t>
  </si>
  <si>
    <t>Primary Industries and Regional Development</t>
  </si>
  <si>
    <t>Biodiversity Conservation and Attractions</t>
  </si>
  <si>
    <t>Fire and Emergency Services</t>
  </si>
  <si>
    <t>Water and Environmental Regulation</t>
  </si>
  <si>
    <t>Planning, Lands and Hertiage</t>
  </si>
  <si>
    <t>Premier and Cabinet</t>
  </si>
  <si>
    <t>Land Information Authority</t>
  </si>
  <si>
    <t>Training and Workforce Development</t>
  </si>
  <si>
    <t>Mental Health Commission</t>
  </si>
  <si>
    <t>Legal Aid Commission of WA</t>
  </si>
  <si>
    <t>Office of the Director of Public Prosecutions</t>
  </si>
  <si>
    <t>Legislative Assembly</t>
  </si>
  <si>
    <t>Public Sector Commission</t>
  </si>
  <si>
    <t>Corruption and Crime Commission</t>
  </si>
  <si>
    <t>Legislative Council</t>
  </si>
  <si>
    <t>Office of the Auditor General</t>
  </si>
  <si>
    <t>WorkCover WA Authority</t>
  </si>
  <si>
    <t>Chemistry Centre (WA)</t>
  </si>
  <si>
    <t>All other agencies (with annual salaries costs below $10 million)</t>
  </si>
  <si>
    <t>Total salaries</t>
  </si>
  <si>
    <t>Change, 31 March 2017 to 31 March 2018</t>
  </si>
  <si>
    <t>IRON ORE PRICE</t>
  </si>
  <si>
    <t>62% Fe Content</t>
  </si>
  <si>
    <r>
      <t xml:space="preserve">Taxation </t>
    </r>
    <r>
      <rPr>
        <vertAlign val="superscript"/>
        <sz val="9"/>
        <rFont val="Arial"/>
        <family val="2"/>
      </rPr>
      <t>(c)</t>
    </r>
  </si>
  <si>
    <r>
      <t>Taxation</t>
    </r>
    <r>
      <rPr>
        <vertAlign val="superscript"/>
        <sz val="9"/>
        <rFont val="Arial"/>
        <family val="2"/>
      </rPr>
      <t xml:space="preserve"> (c)</t>
    </r>
  </si>
  <si>
    <t>(c)     The Building and Construction Industry Training Fund Levy is a compulsory levy and has been reclassified as taxation revenue on advice from the ABS. This revenue was previously classified as sales of goods and services. Prior periods have been restated for comparability purposes.</t>
  </si>
  <si>
    <r>
      <t xml:space="preserve">Sales of goods and services </t>
    </r>
    <r>
      <rPr>
        <vertAlign val="superscript"/>
        <sz val="9"/>
        <rFont val="Arial"/>
        <family val="2"/>
      </rPr>
      <t>(c)</t>
    </r>
  </si>
  <si>
    <t>(c)    The Building and Construction Industry Training Fund Levy is a compulsory levy and has been reclassified as taxation revenue on advice from the ABS. This revenue was previously classified as sales of goods and services. Prior periods have been restated for comparability purposes.</t>
  </si>
  <si>
    <r>
      <t>Receipts from sales of goods and services</t>
    </r>
    <r>
      <rPr>
        <vertAlign val="superscript"/>
        <sz val="8"/>
        <rFont val="Arial"/>
        <family val="2"/>
      </rPr>
      <t xml:space="preserve"> </t>
    </r>
    <r>
      <rPr>
        <vertAlign val="superscript"/>
        <sz val="9"/>
        <rFont val="Arial"/>
        <family val="2"/>
      </rPr>
      <t>(c)</t>
    </r>
  </si>
  <si>
    <r>
      <t>Taxes received</t>
    </r>
    <r>
      <rPr>
        <vertAlign val="superscript"/>
        <sz val="8"/>
        <rFont val="Arial"/>
        <family val="2"/>
      </rPr>
      <t xml:space="preserve"> </t>
    </r>
    <r>
      <rPr>
        <vertAlign val="superscript"/>
        <sz val="9"/>
        <rFont val="Arial"/>
        <family val="2"/>
      </rPr>
      <t>(c)</t>
    </r>
  </si>
  <si>
    <r>
      <t xml:space="preserve">Receipts from sales of goods and services </t>
    </r>
    <r>
      <rPr>
        <vertAlign val="superscript"/>
        <sz val="9"/>
        <rFont val="Arial"/>
        <family val="2"/>
      </rPr>
      <t>(c)</t>
    </r>
  </si>
  <si>
    <t>For the nine months ended 31 March 2017</t>
  </si>
  <si>
    <r>
      <t>Communities</t>
    </r>
    <r>
      <rPr>
        <vertAlign val="superscript"/>
        <sz val="8"/>
        <rFont val="Arial"/>
        <family val="2"/>
      </rPr>
      <t>(a)</t>
    </r>
  </si>
  <si>
    <r>
      <t>Mines, Industry Regulation and Safety</t>
    </r>
    <r>
      <rPr>
        <vertAlign val="superscript"/>
        <sz val="8"/>
        <rFont val="Arial"/>
        <family val="2"/>
      </rPr>
      <t>(a)</t>
    </r>
  </si>
  <si>
    <t>Western Australian Sports Centre Trust</t>
  </si>
  <si>
    <t>Provisions</t>
  </si>
  <si>
    <r>
      <t xml:space="preserve">Local Government, Sport and Cultural Industries </t>
    </r>
    <r>
      <rPr>
        <vertAlign val="superscript"/>
        <sz val="8"/>
        <rFont val="Arial"/>
        <family val="2"/>
      </rPr>
      <t>(a)</t>
    </r>
  </si>
  <si>
    <r>
      <t xml:space="preserve">Jobs, Tourism, Science and Innovation </t>
    </r>
    <r>
      <rPr>
        <vertAlign val="superscript"/>
        <sz val="8"/>
        <rFont val="Arial"/>
        <family val="2"/>
      </rPr>
      <t>(a)</t>
    </r>
  </si>
  <si>
    <t>GENERAL GOVERNMENT SALARIES GROWTH</t>
  </si>
  <si>
    <t>Nine months to 31 March</t>
  </si>
  <si>
    <t>Table 3.5</t>
  </si>
  <si>
    <t>Table 5.1</t>
  </si>
  <si>
    <t>(c)     The Building and Construction Industry Training Fund Levy is a compulsory levy and has been reclassified as taxation revenue on advice from the ABS. This revenue was previously classified as sales of goods and services. Prior periods have been restated for comparability purposes.</t>
  </si>
  <si>
    <t>(b)  Amount less than $50,000.</t>
  </si>
  <si>
    <r>
      <t>(a)</t>
    </r>
    <r>
      <rPr>
        <sz val="8"/>
        <rFont val="Times New Roman"/>
        <family val="1"/>
      </rPr>
      <t xml:space="preserve">     </t>
    </r>
    <r>
      <rPr>
        <sz val="8"/>
        <rFont val="Arial"/>
        <family val="2"/>
      </rPr>
      <t xml:space="preserve">Comparatives have been restated to reflect a reallocation of $24 million to </t>
    </r>
    <r>
      <rPr>
        <i/>
        <sz val="8"/>
        <rFont val="Arial"/>
        <family val="2"/>
      </rPr>
      <t>Repayments of Recoverable Advances</t>
    </r>
    <r>
      <rPr>
        <sz val="8"/>
        <rFont val="Arial"/>
        <family val="2"/>
      </rPr>
      <t xml:space="preserve"> from </t>
    </r>
    <r>
      <rPr>
        <i/>
        <sz val="8"/>
        <rFont val="Arial"/>
        <family val="2"/>
      </rPr>
      <t>Revenue from Other Operating Activities</t>
    </r>
    <r>
      <rPr>
        <sz val="8"/>
        <rFont val="Arial"/>
        <family val="2"/>
      </rPr>
      <t xml:space="preserve"> to correctly reflect receipts for final payment of borrowings and interest associated with the Perry Lakes land redevelopment project.</t>
    </r>
  </si>
  <si>
    <t xml:space="preserve">(a) Machinery of Government changes commenced for these agencies on 1 July 2017. Data for 2016-17 has been estimated by Treasury for comparative purposes.
</t>
  </si>
  <si>
    <t>(a) Amount below $500,000.</t>
  </si>
  <si>
    <t>(b) Amount below $500,000.</t>
  </si>
  <si>
    <t>(c)     The Building and Construction Industry Training Fund Levy is a compulsory levy and has been reclassified as taxation receipts on advice from the ABS. These receipts were previously classified as sales of goods and services. Prior periods have been restated for comparability purposes.</t>
  </si>
  <si>
    <t>(c)     The Building and Construction Industry Training Fund Levy is a compulsory levy and has been reclassified as taxation receipts on advice from the ABS. This receipt was previously classified as sales of goods and services. Prior periods have been restated for comparability purposes.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</si>
</sst>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1" formatCode="_-* #,##0_-;\-* #,##0_-;_-* &quot;-&quot;_-;_-@_-"/>
    <numFmt numFmtId="43" formatCode="_-* #,##0.00_-;\-* #,##0.00_-;_-* &quot;-&quot;??_-;_-@_-"/>
    <numFmt numFmtId="164" formatCode="0.0%"/>
    <numFmt numFmtId="165" formatCode="#,##0;\-#,##0;\-"/>
    <numFmt numFmtId="166" formatCode="#,##0\ \ \ ;\-#,##0\ \ \ ;\-\ \ \ "/>
    <numFmt numFmtId="167" formatCode="#,##0;\-#,##0;\-\ \ \ "/>
    <numFmt numFmtId="168" formatCode="_-* #,##0_-;\-* #,##0_-;_-* &quot;-&quot;??_-;_-@_-"/>
    <numFmt numFmtId="169" formatCode="#,##0.000;\-#,##0.000;\-"/>
    <numFmt numFmtId="170" formatCode="#,###;\-#,###;\-"/>
    <numFmt numFmtId="171" formatCode="#,##0;\-#,###;\-"/>
    <numFmt numFmtId="172" formatCode="_-* #,###\-_-;\-* #,##0_-;_-* &quot;-&quot;_-;_-@_-"/>
    <numFmt numFmtId="173" formatCode="0.0"/>
    <numFmt numFmtId="174" formatCode="&quot;$&quot;#,##0&quot;m&quot;"/>
    <numFmt numFmtId="175" formatCode="0_ ;\-0\ "/>
    <numFmt numFmtId="176" formatCode="#,##0.0;\-#,##0.0;\-"/>
    <numFmt numFmtId="177" formatCode="#,##0.0"/>
  </numFmts>
  <fonts count="63" x14ac:knownFonts="1">
    <font>
      <sz val="10"/>
      <name val="Arial"/>
    </font>
    <font>
      <sz val="11"/>
      <color theme="1"/>
      <name val="Arial"/>
      <family val="2"/>
    </font>
    <font>
      <sz val="11"/>
      <color theme="1"/>
      <name val="Arial"/>
      <family val="2"/>
    </font>
    <font>
      <sz val="11"/>
      <color theme="1"/>
      <name val="Arial"/>
      <family val="2"/>
    </font>
    <font>
      <sz val="10"/>
      <name val="Arial"/>
      <family val="2"/>
    </font>
    <font>
      <b/>
      <sz val="8"/>
      <name val="Arial"/>
      <family val="2"/>
    </font>
    <font>
      <sz val="8"/>
      <name val="Arial"/>
      <family val="2"/>
    </font>
    <font>
      <sz val="10"/>
      <name val="Arial"/>
      <family val="2"/>
    </font>
    <font>
      <vertAlign val="superscript"/>
      <sz val="8"/>
      <name val="Arial"/>
      <family val="2"/>
    </font>
    <font>
      <i/>
      <sz val="8"/>
      <name val="Arial"/>
      <family val="2"/>
    </font>
    <font>
      <b/>
      <sz val="10"/>
      <name val="Arial"/>
      <family val="2"/>
    </font>
    <font>
      <i/>
      <sz val="10"/>
      <name val="Arial"/>
      <family val="2"/>
    </font>
    <font>
      <b/>
      <sz val="12"/>
      <name val="Arial"/>
      <family val="2"/>
    </font>
    <font>
      <sz val="8"/>
      <color indexed="8"/>
      <name val="Arial"/>
      <family val="2"/>
    </font>
    <font>
      <b/>
      <sz val="8"/>
      <color indexed="8"/>
      <name val="Arial"/>
      <family val="2"/>
    </font>
    <font>
      <sz val="10"/>
      <name val="Book Antiqua"/>
      <family val="1"/>
    </font>
    <font>
      <sz val="9"/>
      <name val="Arial"/>
      <family val="2"/>
    </font>
    <font>
      <i/>
      <u/>
      <sz val="8"/>
      <name val="Arial"/>
      <family val="2"/>
    </font>
    <font>
      <i/>
      <sz val="8"/>
      <color indexed="8"/>
      <name val="Arial"/>
      <family val="2"/>
    </font>
    <font>
      <sz val="8"/>
      <name val="Arial"/>
      <family val="2"/>
    </font>
    <font>
      <sz val="10"/>
      <color indexed="8"/>
      <name val="Arial"/>
      <family val="2"/>
    </font>
    <font>
      <sz val="11"/>
      <name val="Arial"/>
      <family val="2"/>
    </font>
    <font>
      <sz val="7"/>
      <name val="Arial"/>
      <family val="2"/>
    </font>
    <font>
      <b/>
      <sz val="18"/>
      <color indexed="56"/>
      <name val="Cambri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Tahoma"/>
      <family val="2"/>
    </font>
    <font>
      <b/>
      <sz val="11"/>
      <color indexed="63"/>
      <name val="Calibri"/>
      <family val="2"/>
    </font>
    <font>
      <b/>
      <sz val="18"/>
      <color indexed="48"/>
      <name val="Tahoma"/>
      <family val="2"/>
    </font>
    <font>
      <b/>
      <sz val="10"/>
      <color indexed="48"/>
      <name val="Tahoma"/>
      <family val="2"/>
    </font>
    <font>
      <b/>
      <sz val="11"/>
      <color indexed="8"/>
      <name val="Calibri"/>
      <family val="2"/>
    </font>
    <font>
      <sz val="11"/>
      <color indexed="10"/>
      <name val="Calibri"/>
      <family val="2"/>
    </font>
    <font>
      <sz val="10"/>
      <color theme="1"/>
      <name val="Calibri"/>
      <family val="2"/>
      <scheme val="minor"/>
    </font>
    <font>
      <vertAlign val="superscript"/>
      <sz val="10"/>
      <name val="Arial"/>
      <family val="2"/>
    </font>
    <font>
      <sz val="10"/>
      <color theme="1"/>
      <name val="Arial"/>
      <family val="2"/>
    </font>
    <font>
      <vertAlign val="superscript"/>
      <sz val="9"/>
      <name val="Arial"/>
      <family val="2"/>
    </font>
    <font>
      <i/>
      <sz val="10"/>
      <name val="Book Antiqua"/>
      <family val="1"/>
    </font>
    <font>
      <b/>
      <vertAlign val="superscript"/>
      <sz val="9"/>
      <name val="Arial"/>
      <family val="2"/>
    </font>
    <font>
      <sz val="12"/>
      <name val="Arial"/>
      <family val="2"/>
    </font>
    <font>
      <b/>
      <sz val="12"/>
      <color theme="1"/>
      <name val="Arial"/>
      <family val="2"/>
    </font>
    <font>
      <sz val="11"/>
      <color theme="1"/>
      <name val="Calibri"/>
      <family val="2"/>
      <scheme val="minor"/>
    </font>
    <font>
      <b/>
      <sz val="8"/>
      <color theme="1"/>
      <name val="Arial"/>
      <family val="2"/>
    </font>
    <font>
      <sz val="8"/>
      <color theme="1"/>
      <name val="Arial"/>
      <family val="2"/>
    </font>
    <font>
      <b/>
      <i/>
      <sz val="8"/>
      <name val="Arial"/>
      <family val="2"/>
    </font>
    <font>
      <sz val="11"/>
      <name val="Times New Roman"/>
      <family val="1"/>
    </font>
    <font>
      <sz val="11"/>
      <color rgb="FF000000"/>
      <name val="Calibri"/>
      <family val="2"/>
    </font>
    <font>
      <sz val="12"/>
      <color theme="1"/>
      <name val="Arial"/>
      <family val="2"/>
    </font>
    <font>
      <b/>
      <sz val="14"/>
      <name val="Arial"/>
      <family val="2"/>
    </font>
    <font>
      <i/>
      <vertAlign val="superscript"/>
      <sz val="8"/>
      <name val="Arial"/>
      <family val="2"/>
    </font>
    <font>
      <b/>
      <vertAlign val="superscript"/>
      <sz val="12"/>
      <name val="Arial"/>
      <family val="2"/>
    </font>
    <font>
      <b/>
      <sz val="11"/>
      <name val="Arial"/>
      <family val="2"/>
    </font>
    <font>
      <sz val="8"/>
      <name val="Times New Roman"/>
      <family val="1"/>
    </font>
  </fonts>
  <fills count="30">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42"/>
        <bgColor indexed="64"/>
      </patternFill>
    </fill>
    <fill>
      <patternFill patternType="solid">
        <fgColor indexed="13"/>
        <bgColor indexed="64"/>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s>
  <borders count="14">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22"/>
      </left>
      <right style="thin">
        <color indexed="22"/>
      </right>
      <top style="thin">
        <color indexed="22"/>
      </top>
      <bottom style="thin">
        <color indexed="22"/>
      </bottom>
      <diagonal/>
    </border>
    <border>
      <left/>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06">
    <xf numFmtId="0" fontId="0" fillId="0" borderId="0"/>
    <xf numFmtId="43" fontId="4" fillId="0" borderId="0" applyFont="0" applyFill="0" applyBorder="0" applyAlignment="0" applyProtection="0"/>
    <xf numFmtId="41" fontId="4" fillId="0" borderId="0" applyFont="0" applyFill="0" applyBorder="0" applyAlignment="0" applyProtection="0"/>
    <xf numFmtId="0" fontId="15" fillId="0" borderId="0"/>
    <xf numFmtId="0" fontId="20" fillId="0" borderId="0"/>
    <xf numFmtId="0" fontId="15" fillId="0" borderId="0"/>
    <xf numFmtId="0" fontId="20" fillId="0" borderId="0"/>
    <xf numFmtId="9" fontId="4" fillId="0" borderId="0" applyFont="0" applyFill="0" applyBorder="0" applyAlignment="0" applyProtection="0"/>
    <xf numFmtId="0" fontId="6" fillId="0" borderId="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0" borderId="0" applyNumberFormat="0" applyBorder="0" applyAlignment="0" applyProtection="0"/>
    <xf numFmtId="0" fontId="24" fillId="13" borderId="0" applyNumberFormat="0" applyBorder="0" applyAlignment="0" applyProtection="0"/>
    <xf numFmtId="0" fontId="24" fillId="16" borderId="0" applyNumberFormat="0" applyBorder="0" applyAlignment="0" applyProtection="0"/>
    <xf numFmtId="0" fontId="25" fillId="17"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4" borderId="0" applyNumberFormat="0" applyBorder="0" applyAlignment="0" applyProtection="0"/>
    <xf numFmtId="0" fontId="26" fillId="8" borderId="0" applyNumberFormat="0" applyBorder="0" applyAlignment="0" applyProtection="0"/>
    <xf numFmtId="0" fontId="27" fillId="25" borderId="6" applyNumberFormat="0" applyAlignment="0" applyProtection="0"/>
    <xf numFmtId="0" fontId="28" fillId="26" borderId="7" applyNumberFormat="0" applyAlignment="0" applyProtection="0"/>
    <xf numFmtId="0" fontId="29" fillId="0" borderId="0" applyNumberFormat="0" applyFill="0" applyBorder="0" applyAlignment="0" applyProtection="0"/>
    <xf numFmtId="0" fontId="30" fillId="9" borderId="0" applyNumberFormat="0" applyBorder="0" applyAlignment="0" applyProtection="0"/>
    <xf numFmtId="0" fontId="31" fillId="0" borderId="8" applyNumberFormat="0" applyFill="0" applyAlignment="0" applyProtection="0"/>
    <xf numFmtId="0" fontId="32" fillId="0" borderId="9" applyNumberFormat="0" applyFill="0" applyAlignment="0" applyProtection="0"/>
    <xf numFmtId="0" fontId="33" fillId="0" borderId="10" applyNumberFormat="0" applyFill="0" applyAlignment="0" applyProtection="0"/>
    <xf numFmtId="0" fontId="33" fillId="0" borderId="0" applyNumberFormat="0" applyFill="0" applyBorder="0" applyAlignment="0" applyProtection="0"/>
    <xf numFmtId="0" fontId="34" fillId="12" borderId="6" applyNumberFormat="0" applyAlignment="0" applyProtection="0"/>
    <xf numFmtId="0" fontId="35" fillId="0" borderId="11" applyNumberFormat="0" applyFill="0" applyAlignment="0" applyProtection="0"/>
    <xf numFmtId="0" fontId="36" fillId="27" borderId="0" applyNumberFormat="0" applyBorder="0" applyAlignment="0" applyProtection="0"/>
    <xf numFmtId="0" fontId="37" fillId="28" borderId="4" applyNumberFormat="0" applyFont="0" applyAlignment="0" applyProtection="0"/>
    <xf numFmtId="0" fontId="38" fillId="25" borderId="12" applyNumberFormat="0" applyAlignment="0" applyProtection="0"/>
    <xf numFmtId="9" fontId="15" fillId="0" borderId="0" applyFont="0" applyFill="0" applyBorder="0" applyAlignment="0" applyProtection="0"/>
    <xf numFmtId="9" fontId="15" fillId="0" borderId="0" applyFont="0" applyFill="0" applyBorder="0" applyAlignment="0" applyProtection="0"/>
    <xf numFmtId="168" fontId="39" fillId="0" borderId="0">
      <alignment horizontal="left" vertical="center"/>
    </xf>
    <xf numFmtId="168" fontId="40" fillId="0" borderId="0">
      <alignment horizontal="left" vertical="center"/>
    </xf>
    <xf numFmtId="0" fontId="23" fillId="0" borderId="0" applyNumberFormat="0" applyFill="0" applyBorder="0" applyAlignment="0" applyProtection="0"/>
    <xf numFmtId="0" fontId="41" fillId="0" borderId="13" applyNumberFormat="0" applyFill="0" applyAlignment="0" applyProtection="0"/>
    <xf numFmtId="0" fontId="42" fillId="0" borderId="0" applyNumberFormat="0" applyFill="0" applyBorder="0" applyAlignment="0" applyProtection="0"/>
    <xf numFmtId="0" fontId="4" fillId="0" borderId="0"/>
    <xf numFmtId="0" fontId="3" fillId="0" borderId="0"/>
    <xf numFmtId="43" fontId="3" fillId="0" borderId="0" applyFont="0" applyFill="0" applyBorder="0" applyAlignment="0" applyProtection="0"/>
    <xf numFmtId="0" fontId="4" fillId="0" borderId="0"/>
    <xf numFmtId="0" fontId="3" fillId="0" borderId="0"/>
    <xf numFmtId="0" fontId="4" fillId="0" borderId="0"/>
    <xf numFmtId="0" fontId="43" fillId="0" borderId="0"/>
    <xf numFmtId="0" fontId="3"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xf numFmtId="0" fontId="4" fillId="0" borderId="0"/>
    <xf numFmtId="0" fontId="1" fillId="0" borderId="0"/>
    <xf numFmtId="0" fontId="1" fillId="0" borderId="0"/>
    <xf numFmtId="0" fontId="1" fillId="0" borderId="0"/>
    <xf numFmtId="0" fontId="4" fillId="0" borderId="0"/>
    <xf numFmtId="0" fontId="15" fillId="0" borderId="0"/>
    <xf numFmtId="0" fontId="4" fillId="0" borderId="0"/>
    <xf numFmtId="0" fontId="4" fillId="0" borderId="0"/>
    <xf numFmtId="0" fontId="15" fillId="0" borderId="0"/>
    <xf numFmtId="0" fontId="15" fillId="0" borderId="0"/>
    <xf numFmtId="0" fontId="51" fillId="0" borderId="0"/>
    <xf numFmtId="0" fontId="4" fillId="0" borderId="0"/>
    <xf numFmtId="0" fontId="4" fillId="0" borderId="0"/>
  </cellStyleXfs>
  <cellXfs count="778">
    <xf numFmtId="0" fontId="0" fillId="0" borderId="0" xfId="0"/>
    <xf numFmtId="0" fontId="6" fillId="0" borderId="1" xfId="0" applyFont="1" applyBorder="1" applyAlignment="1">
      <alignment horizontal="center" vertical="top" wrapText="1"/>
    </xf>
    <xf numFmtId="0" fontId="6" fillId="0" borderId="0" xfId="0" applyFont="1" applyAlignment="1">
      <alignment horizontal="center" vertical="top" wrapText="1"/>
    </xf>
    <xf numFmtId="0" fontId="5" fillId="0" borderId="0" xfId="0" applyFont="1" applyAlignment="1">
      <alignment wrapText="1"/>
    </xf>
    <xf numFmtId="0" fontId="5" fillId="0" borderId="1" xfId="0" applyFont="1" applyBorder="1" applyAlignment="1">
      <alignment vertical="top"/>
    </xf>
    <xf numFmtId="0" fontId="6" fillId="0" borderId="0" xfId="0" applyFont="1"/>
    <xf numFmtId="0" fontId="5" fillId="0" borderId="0" xfId="0" applyFont="1" applyAlignment="1">
      <alignment vertical="top"/>
    </xf>
    <xf numFmtId="0" fontId="6" fillId="0" borderId="0" xfId="0" applyFont="1" applyAlignment="1">
      <alignment vertical="top"/>
    </xf>
    <xf numFmtId="0" fontId="6" fillId="2" borderId="0" xfId="0" applyFont="1" applyFill="1" applyAlignment="1">
      <alignment horizontal="right" wrapText="1"/>
    </xf>
    <xf numFmtId="0" fontId="6" fillId="0" borderId="0" xfId="0" applyFont="1" applyAlignment="1">
      <alignment horizontal="right" wrapText="1"/>
    </xf>
    <xf numFmtId="0" fontId="6" fillId="0" borderId="0" xfId="0" applyFont="1" applyAlignment="1">
      <alignment horizontal="right" vertical="top" wrapText="1"/>
    </xf>
    <xf numFmtId="0" fontId="9" fillId="0" borderId="0" xfId="0" applyFont="1" applyAlignment="1">
      <alignment vertical="top"/>
    </xf>
    <xf numFmtId="0" fontId="6" fillId="0" borderId="0" xfId="0" applyFont="1" applyAlignment="1"/>
    <xf numFmtId="0" fontId="12" fillId="0" borderId="0" xfId="0" applyFont="1" applyAlignment="1">
      <alignment horizontal="center"/>
    </xf>
    <xf numFmtId="0" fontId="7" fillId="0" borderId="0" xfId="0" applyFont="1" applyAlignment="1">
      <alignment horizontal="center"/>
    </xf>
    <xf numFmtId="0" fontId="6" fillId="0" borderId="0" xfId="0" applyFont="1" applyAlignment="1">
      <alignment horizontal="right"/>
    </xf>
    <xf numFmtId="3" fontId="13" fillId="0" borderId="0" xfId="0" applyNumberFormat="1" applyFont="1" applyAlignment="1">
      <alignment horizontal="right" wrapText="1"/>
    </xf>
    <xf numFmtId="3" fontId="14" fillId="0" borderId="0" xfId="0" applyNumberFormat="1" applyFont="1" applyAlignment="1">
      <alignment horizontal="right" wrapText="1"/>
    </xf>
    <xf numFmtId="0" fontId="6" fillId="0" borderId="1" xfId="0" applyFont="1" applyBorder="1" applyAlignment="1">
      <alignment horizontal="right" vertical="top"/>
    </xf>
    <xf numFmtId="0" fontId="0" fillId="0" borderId="0" xfId="0" applyAlignment="1"/>
    <xf numFmtId="0" fontId="9" fillId="0" borderId="0" xfId="0" applyFont="1"/>
    <xf numFmtId="0" fontId="5" fillId="0" borderId="0" xfId="0" applyFont="1" applyAlignment="1">
      <alignment horizontal="right" vertical="top" wrapText="1"/>
    </xf>
    <xf numFmtId="3" fontId="13" fillId="0" borderId="0" xfId="0" applyNumberFormat="1" applyFont="1" applyAlignment="1">
      <alignment horizontal="right" vertical="top" wrapText="1"/>
    </xf>
    <xf numFmtId="3" fontId="14" fillId="0" borderId="0" xfId="0" applyNumberFormat="1" applyFont="1" applyAlignment="1">
      <alignment horizontal="right" vertical="top" wrapText="1"/>
    </xf>
    <xf numFmtId="0" fontId="6" fillId="0" borderId="0" xfId="0" applyFont="1" applyFill="1" applyAlignment="1">
      <alignment horizontal="right" vertical="top" wrapText="1"/>
    </xf>
    <xf numFmtId="0" fontId="6" fillId="0" borderId="0" xfId="0" applyFont="1" applyFill="1" applyAlignment="1">
      <alignment horizontal="right" wrapText="1"/>
    </xf>
    <xf numFmtId="0" fontId="5" fillId="0" borderId="0" xfId="0" applyFont="1" applyAlignment="1">
      <alignment horizontal="right" wrapText="1"/>
    </xf>
    <xf numFmtId="0" fontId="6" fillId="0" borderId="1" xfId="0" applyFont="1" applyBorder="1" applyAlignment="1"/>
    <xf numFmtId="0" fontId="6" fillId="0" borderId="0" xfId="0" applyFont="1" applyFill="1"/>
    <xf numFmtId="0" fontId="6" fillId="0" borderId="0" xfId="0" applyFont="1" applyAlignment="1">
      <alignment horizontal="left"/>
    </xf>
    <xf numFmtId="0" fontId="5" fillId="0" borderId="0" xfId="0" applyFont="1" applyFill="1" applyAlignment="1">
      <alignment horizontal="right"/>
    </xf>
    <xf numFmtId="0" fontId="5" fillId="0" borderId="0" xfId="0" applyFont="1" applyFill="1"/>
    <xf numFmtId="165" fontId="6" fillId="0" borderId="0" xfId="0" applyNumberFormat="1" applyFont="1" applyFill="1"/>
    <xf numFmtId="0" fontId="9" fillId="0" borderId="0" xfId="0" applyFont="1" applyFill="1"/>
    <xf numFmtId="0" fontId="5" fillId="0" borderId="0" xfId="0" applyFont="1"/>
    <xf numFmtId="0" fontId="6" fillId="0" borderId="0" xfId="0" applyFont="1" applyAlignment="1">
      <alignment horizontal="left" indent="1"/>
    </xf>
    <xf numFmtId="0" fontId="6" fillId="2" borderId="0" xfId="0" applyFont="1" applyFill="1" applyAlignment="1">
      <alignment horizontal="right"/>
    </xf>
    <xf numFmtId="0" fontId="0" fillId="0" borderId="0" xfId="0" applyFill="1"/>
    <xf numFmtId="0" fontId="5" fillId="0" borderId="2" xfId="0" applyFont="1" applyFill="1" applyBorder="1" applyAlignment="1">
      <alignment vertical="center"/>
    </xf>
    <xf numFmtId="0" fontId="11" fillId="0" borderId="0" xfId="0" applyFont="1"/>
    <xf numFmtId="0" fontId="10" fillId="0" borderId="0" xfId="0" applyFont="1"/>
    <xf numFmtId="0" fontId="6" fillId="0" borderId="0" xfId="0" applyFont="1" applyFill="1" applyAlignment="1">
      <alignment horizontal="left"/>
    </xf>
    <xf numFmtId="0" fontId="6" fillId="0" borderId="0" xfId="0" applyFont="1" applyFill="1" applyAlignment="1">
      <alignment horizontal="left" indent="1"/>
    </xf>
    <xf numFmtId="0" fontId="9" fillId="0" borderId="0" xfId="0" applyFont="1" applyFill="1" applyAlignment="1">
      <alignment wrapText="1"/>
    </xf>
    <xf numFmtId="0" fontId="5" fillId="0" borderId="2" xfId="0" applyFont="1" applyBorder="1" applyAlignment="1">
      <alignment vertical="center"/>
    </xf>
    <xf numFmtId="1" fontId="13" fillId="0" borderId="0" xfId="0" applyNumberFormat="1" applyFont="1" applyAlignment="1">
      <alignment horizontal="right" vertical="top" wrapText="1"/>
    </xf>
    <xf numFmtId="0" fontId="16" fillId="0" borderId="0" xfId="0" applyFont="1" applyAlignment="1"/>
    <xf numFmtId="0" fontId="17" fillId="0" borderId="0" xfId="0" applyFont="1"/>
    <xf numFmtId="0" fontId="9" fillId="0" borderId="0" xfId="0" applyFont="1" applyAlignment="1">
      <alignment wrapText="1"/>
    </xf>
    <xf numFmtId="0" fontId="6" fillId="0" borderId="0" xfId="0" applyFont="1" applyAlignment="1">
      <alignment wrapText="1"/>
    </xf>
    <xf numFmtId="0" fontId="6" fillId="0" borderId="0" xfId="0" applyFont="1" applyAlignment="1">
      <alignment horizontal="left" wrapText="1" indent="1"/>
    </xf>
    <xf numFmtId="0" fontId="6" fillId="0" borderId="0" xfId="0" applyFont="1" applyAlignment="1">
      <alignment horizontal="right" vertical="top"/>
    </xf>
    <xf numFmtId="3" fontId="6" fillId="0" borderId="0" xfId="0" applyNumberFormat="1" applyFont="1"/>
    <xf numFmtId="3" fontId="13" fillId="0" borderId="0" xfId="0" applyNumberFormat="1" applyFont="1" applyFill="1" applyAlignment="1">
      <alignment horizontal="right" wrapText="1"/>
    </xf>
    <xf numFmtId="1" fontId="13" fillId="0" borderId="0" xfId="0" applyNumberFormat="1" applyFont="1" applyAlignment="1">
      <alignment horizontal="right" wrapText="1"/>
    </xf>
    <xf numFmtId="3" fontId="18" fillId="0" borderId="0" xfId="0" applyNumberFormat="1" applyFont="1" applyAlignment="1">
      <alignment horizontal="right" wrapText="1"/>
    </xf>
    <xf numFmtId="1" fontId="18" fillId="0" borderId="0" xfId="0" applyNumberFormat="1" applyFont="1" applyAlignment="1">
      <alignment horizontal="right" wrapText="1"/>
    </xf>
    <xf numFmtId="0" fontId="13" fillId="0" borderId="0" xfId="0" applyFont="1" applyAlignment="1">
      <alignment horizontal="right" wrapText="1"/>
    </xf>
    <xf numFmtId="0" fontId="18" fillId="0" borderId="0" xfId="0" applyFont="1" applyAlignment="1">
      <alignment horizontal="right" wrapText="1"/>
    </xf>
    <xf numFmtId="0" fontId="6" fillId="0" borderId="0" xfId="0" applyFont="1" applyBorder="1" applyAlignment="1">
      <alignment horizontal="center" vertical="top" wrapText="1"/>
    </xf>
    <xf numFmtId="16" fontId="6" fillId="0" borderId="0" xfId="0" applyNumberFormat="1" applyFont="1" applyBorder="1" applyAlignment="1">
      <alignment horizontal="center" vertical="top" wrapText="1"/>
    </xf>
    <xf numFmtId="165" fontId="0" fillId="0" borderId="0" xfId="0" applyNumberFormat="1"/>
    <xf numFmtId="0" fontId="0" fillId="0" borderId="3" xfId="0" applyBorder="1"/>
    <xf numFmtId="0" fontId="6" fillId="0" borderId="3" xfId="0" applyFont="1" applyFill="1" applyBorder="1"/>
    <xf numFmtId="165" fontId="6" fillId="0" borderId="3" xfId="0" applyNumberFormat="1" applyFont="1" applyFill="1" applyBorder="1"/>
    <xf numFmtId="0" fontId="0" fillId="0" borderId="3" xfId="0" applyFill="1" applyBorder="1"/>
    <xf numFmtId="0" fontId="0" fillId="0" borderId="3" xfId="0" applyBorder="1" applyAlignment="1"/>
    <xf numFmtId="0" fontId="6" fillId="0" borderId="0" xfId="0" applyFont="1" applyFill="1" applyAlignment="1">
      <alignment horizontal="right"/>
    </xf>
    <xf numFmtId="167" fontId="6" fillId="2" borderId="0" xfId="0" applyNumberFormat="1" applyFont="1" applyFill="1" applyAlignment="1">
      <alignment horizontal="right"/>
    </xf>
    <xf numFmtId="167" fontId="6" fillId="0" borderId="0" xfId="0" applyNumberFormat="1" applyFont="1" applyAlignment="1">
      <alignment horizontal="right"/>
    </xf>
    <xf numFmtId="167" fontId="6" fillId="0" borderId="0" xfId="0" applyNumberFormat="1" applyFont="1" applyFill="1" applyAlignment="1">
      <alignment horizontal="right" wrapText="1"/>
    </xf>
    <xf numFmtId="167" fontId="6" fillId="0" borderId="0" xfId="0" applyNumberFormat="1" applyFont="1" applyAlignment="1">
      <alignment horizontal="right" vertical="top" wrapText="1"/>
    </xf>
    <xf numFmtId="167" fontId="5" fillId="0" borderId="0" xfId="0" applyNumberFormat="1" applyFont="1" applyAlignment="1">
      <alignment horizontal="right" wrapText="1"/>
    </xf>
    <xf numFmtId="0" fontId="6" fillId="0" borderId="2" xfId="0" applyFont="1" applyBorder="1" applyAlignment="1">
      <alignment horizontal="right"/>
    </xf>
    <xf numFmtId="0" fontId="9" fillId="0" borderId="0" xfId="0" applyFont="1" applyFill="1" applyAlignment="1">
      <alignment horizontal="right"/>
    </xf>
    <xf numFmtId="0" fontId="5" fillId="0" borderId="2" xfId="0" applyFont="1" applyBorder="1" applyAlignment="1">
      <alignment horizontal="right" vertical="center"/>
    </xf>
    <xf numFmtId="0" fontId="9" fillId="0" borderId="0" xfId="0" applyFont="1" applyAlignment="1">
      <alignment horizontal="right"/>
    </xf>
    <xf numFmtId="0" fontId="5" fillId="0" borderId="0" xfId="0" applyFont="1" applyAlignment="1">
      <alignment horizontal="right" vertical="top"/>
    </xf>
    <xf numFmtId="0" fontId="0" fillId="0" borderId="0" xfId="0" applyAlignment="1">
      <alignment horizontal="right"/>
    </xf>
    <xf numFmtId="0" fontId="0" fillId="2" borderId="0" xfId="0" applyFill="1" applyAlignment="1">
      <alignment horizontal="right"/>
    </xf>
    <xf numFmtId="0" fontId="9" fillId="0" borderId="0" xfId="0" applyFont="1" applyFill="1" applyAlignment="1">
      <alignment horizontal="right" wrapText="1"/>
    </xf>
    <xf numFmtId="0" fontId="5" fillId="0" borderId="2" xfId="0" applyFont="1" applyFill="1" applyBorder="1" applyAlignment="1">
      <alignment horizontal="right" vertical="center"/>
    </xf>
    <xf numFmtId="0" fontId="13" fillId="0" borderId="0" xfId="0" applyFont="1" applyAlignment="1">
      <alignment horizontal="right" vertical="top" wrapText="1"/>
    </xf>
    <xf numFmtId="1" fontId="6" fillId="0" borderId="0" xfId="0" applyNumberFormat="1" applyFont="1" applyAlignment="1">
      <alignment horizontal="right"/>
    </xf>
    <xf numFmtId="1" fontId="6" fillId="0" borderId="0" xfId="0" applyNumberFormat="1" applyFont="1" applyFill="1" applyAlignment="1">
      <alignment horizontal="right"/>
    </xf>
    <xf numFmtId="0" fontId="0" fillId="0" borderId="0" xfId="0" applyFill="1" applyAlignment="1">
      <alignment horizontal="right"/>
    </xf>
    <xf numFmtId="165" fontId="6" fillId="0" borderId="0" xfId="0" applyNumberFormat="1" applyFont="1" applyFill="1" applyAlignment="1">
      <alignment horizontal="right"/>
    </xf>
    <xf numFmtId="165" fontId="6" fillId="2" borderId="0" xfId="0" applyNumberFormat="1" applyFont="1" applyFill="1" applyAlignment="1">
      <alignment horizontal="right"/>
    </xf>
    <xf numFmtId="165" fontId="5" fillId="0" borderId="0" xfId="0" applyNumberFormat="1" applyFont="1" applyFill="1" applyAlignment="1">
      <alignment horizontal="right"/>
    </xf>
    <xf numFmtId="167" fontId="6" fillId="0" borderId="0" xfId="0" applyNumberFormat="1" applyFont="1" applyFill="1" applyAlignment="1">
      <alignment horizontal="right"/>
    </xf>
    <xf numFmtId="0" fontId="9" fillId="0" borderId="0" xfId="0" applyFont="1" applyFill="1" applyAlignment="1">
      <alignment horizontal="left" indent="2"/>
    </xf>
    <xf numFmtId="0" fontId="6" fillId="0" borderId="0" xfId="0" applyFont="1" applyFill="1" applyAlignment="1">
      <alignment horizontal="left" indent="2"/>
    </xf>
    <xf numFmtId="165" fontId="0" fillId="3" borderId="0" xfId="0" applyNumberFormat="1" applyFill="1"/>
    <xf numFmtId="167" fontId="6" fillId="0" borderId="0" xfId="0" applyNumberFormat="1" applyFont="1"/>
    <xf numFmtId="166" fontId="19" fillId="0" borderId="0" xfId="0" applyNumberFormat="1" applyFont="1"/>
    <xf numFmtId="166" fontId="19" fillId="2" borderId="0" xfId="0" applyNumberFormat="1" applyFont="1" applyFill="1"/>
    <xf numFmtId="166" fontId="9" fillId="2" borderId="0" xfId="0" applyNumberFormat="1" applyFont="1" applyFill="1"/>
    <xf numFmtId="166" fontId="9" fillId="0" borderId="0" xfId="0" applyNumberFormat="1" applyFont="1"/>
    <xf numFmtId="166" fontId="5" fillId="2" borderId="0" xfId="0" applyNumberFormat="1" applyFont="1" applyFill="1"/>
    <xf numFmtId="166" fontId="5" fillId="0" borderId="0" xfId="0" applyNumberFormat="1" applyFont="1"/>
    <xf numFmtId="0" fontId="6" fillId="2" borderId="0" xfId="5" applyFont="1" applyFill="1" applyAlignment="1">
      <alignment horizontal="right" indent="1"/>
    </xf>
    <xf numFmtId="0" fontId="6" fillId="0" borderId="0" xfId="0" applyFont="1" applyAlignment="1">
      <alignment horizontal="right" indent="1"/>
    </xf>
    <xf numFmtId="0" fontId="6" fillId="0" borderId="0" xfId="5" applyFont="1" applyFill="1" applyAlignment="1">
      <alignment horizontal="right" indent="1"/>
    </xf>
    <xf numFmtId="0" fontId="6" fillId="0" borderId="0" xfId="0" applyFont="1" applyFill="1" applyAlignment="1">
      <alignment horizontal="right" indent="1"/>
    </xf>
    <xf numFmtId="0" fontId="6" fillId="2" borderId="0" xfId="5" quotePrefix="1" applyFont="1" applyFill="1" applyAlignment="1">
      <alignment horizontal="right" indent="1"/>
    </xf>
    <xf numFmtId="0" fontId="6" fillId="0" borderId="0" xfId="5" quotePrefix="1" applyFont="1" applyFill="1" applyAlignment="1">
      <alignment horizontal="right" indent="1"/>
    </xf>
    <xf numFmtId="0" fontId="6" fillId="2" borderId="0" xfId="0" applyFont="1" applyFill="1" applyAlignment="1">
      <alignment horizontal="right" indent="1"/>
    </xf>
    <xf numFmtId="0" fontId="6" fillId="0" borderId="1" xfId="0" applyFont="1" applyBorder="1"/>
    <xf numFmtId="0" fontId="0" fillId="0" borderId="1" xfId="0" applyBorder="1"/>
    <xf numFmtId="0" fontId="6" fillId="0" borderId="1" xfId="7" applyNumberFormat="1" applyFont="1" applyBorder="1"/>
    <xf numFmtId="164" fontId="6" fillId="0" borderId="1" xfId="7" applyNumberFormat="1" applyFont="1" applyBorder="1" applyAlignment="1">
      <alignment horizontal="center"/>
    </xf>
    <xf numFmtId="0" fontId="16" fillId="0" borderId="1" xfId="0" applyFont="1" applyBorder="1" applyAlignment="1"/>
    <xf numFmtId="164" fontId="6" fillId="0" borderId="1" xfId="7" applyNumberFormat="1" applyFont="1" applyBorder="1" applyAlignment="1">
      <alignment horizontal="right"/>
    </xf>
    <xf numFmtId="0" fontId="6" fillId="0" borderId="1" xfId="0" applyFont="1" applyFill="1" applyBorder="1"/>
    <xf numFmtId="0" fontId="12" fillId="0" borderId="0" xfId="0" applyFont="1" applyAlignment="1"/>
    <xf numFmtId="0" fontId="7" fillId="0" borderId="0" xfId="0" applyFont="1" applyAlignment="1"/>
    <xf numFmtId="166" fontId="0" fillId="0" borderId="0" xfId="0" applyNumberFormat="1"/>
    <xf numFmtId="166" fontId="19" fillId="0" borderId="0" xfId="0" applyNumberFormat="1" applyFont="1" applyFill="1"/>
    <xf numFmtId="166" fontId="5" fillId="0" borderId="0" xfId="0" applyNumberFormat="1" applyFont="1" applyFill="1"/>
    <xf numFmtId="0" fontId="7" fillId="4" borderId="4" xfId="0" applyFont="1" applyFill="1" applyBorder="1"/>
    <xf numFmtId="0" fontId="7" fillId="4" borderId="4" xfId="0" applyFont="1" applyFill="1" applyBorder="1" applyAlignment="1">
      <alignment horizontal="left"/>
    </xf>
    <xf numFmtId="0" fontId="21" fillId="0" borderId="4" xfId="0" applyFont="1" applyFill="1" applyBorder="1"/>
    <xf numFmtId="168" fontId="21" fillId="0" borderId="4" xfId="1" applyNumberFormat="1" applyFont="1" applyFill="1" applyBorder="1"/>
    <xf numFmtId="0" fontId="22" fillId="4" borderId="4" xfId="0" applyFont="1" applyFill="1" applyBorder="1" applyAlignment="1">
      <alignment wrapText="1"/>
    </xf>
    <xf numFmtId="0" fontId="22" fillId="4" borderId="0" xfId="0" applyFont="1" applyFill="1" applyAlignment="1">
      <alignment wrapText="1"/>
    </xf>
    <xf numFmtId="0" fontId="7" fillId="4" borderId="0" xfId="0" applyFont="1" applyFill="1"/>
    <xf numFmtId="168" fontId="4" fillId="0" borderId="0" xfId="1" applyNumberFormat="1"/>
    <xf numFmtId="41" fontId="7" fillId="4" borderId="4" xfId="2" applyFont="1" applyFill="1" applyBorder="1" applyAlignment="1">
      <alignment horizontal="right"/>
    </xf>
    <xf numFmtId="0" fontId="7" fillId="4" borderId="4" xfId="6" applyFont="1" applyFill="1" applyBorder="1" applyAlignment="1">
      <alignment horizontal="left" wrapText="1"/>
    </xf>
    <xf numFmtId="41" fontId="4" fillId="0" borderId="0" xfId="2" applyAlignment="1">
      <alignment horizontal="right"/>
    </xf>
    <xf numFmtId="41" fontId="7" fillId="4" borderId="0" xfId="2" applyFont="1" applyFill="1" applyBorder="1" applyAlignment="1">
      <alignment horizontal="right"/>
    </xf>
    <xf numFmtId="41" fontId="7" fillId="4" borderId="0" xfId="2" applyFont="1" applyFill="1" applyAlignment="1">
      <alignment horizontal="right"/>
    </xf>
    <xf numFmtId="0" fontId="7" fillId="0" borderId="0" xfId="0" applyFont="1"/>
    <xf numFmtId="41" fontId="7" fillId="0" borderId="5" xfId="2" applyFont="1" applyBorder="1" applyAlignment="1">
      <alignment horizontal="right"/>
    </xf>
    <xf numFmtId="41" fontId="7" fillId="0" borderId="0" xfId="2" applyFont="1" applyAlignment="1">
      <alignment horizontal="right"/>
    </xf>
    <xf numFmtId="0" fontId="11" fillId="0" borderId="0" xfId="0" applyFont="1" applyAlignment="1">
      <alignment horizontal="left" vertical="top"/>
    </xf>
    <xf numFmtId="0" fontId="7" fillId="0" borderId="0" xfId="0" applyFont="1" applyAlignment="1">
      <alignment horizontal="left" vertical="top"/>
    </xf>
    <xf numFmtId="10" fontId="7" fillId="0" borderId="0" xfId="7" applyNumberFormat="1" applyFont="1" applyAlignment="1">
      <alignment horizontal="right"/>
    </xf>
    <xf numFmtId="41" fontId="7" fillId="0" borderId="2" xfId="2" applyFont="1" applyBorder="1" applyAlignment="1">
      <alignment horizontal="right"/>
    </xf>
    <xf numFmtId="0" fontId="7" fillId="4" borderId="4" xfId="0" applyFont="1" applyFill="1" applyBorder="1" applyAlignment="1"/>
    <xf numFmtId="0" fontId="7" fillId="0" borderId="4" xfId="0" applyFont="1" applyFill="1" applyBorder="1"/>
    <xf numFmtId="0" fontId="7" fillId="4" borderId="4" xfId="3" applyFont="1" applyFill="1" applyBorder="1" applyAlignment="1">
      <alignment horizontal="right"/>
    </xf>
    <xf numFmtId="0" fontId="7" fillId="4" borderId="4" xfId="3" applyFont="1" applyFill="1" applyBorder="1" applyAlignment="1">
      <alignment horizontal="left"/>
    </xf>
    <xf numFmtId="0" fontId="10" fillId="0" borderId="0" xfId="0" applyFont="1" applyAlignment="1">
      <alignment horizontal="left" vertical="top"/>
    </xf>
    <xf numFmtId="0" fontId="7" fillId="4" borderId="4" xfId="4" applyFont="1" applyFill="1" applyBorder="1" applyAlignment="1">
      <alignment horizontal="left" wrapText="1"/>
    </xf>
    <xf numFmtId="0" fontId="7" fillId="5" borderId="4" xfId="0" applyFont="1" applyFill="1" applyBorder="1"/>
    <xf numFmtId="0" fontId="7" fillId="6" borderId="4" xfId="0" applyFont="1" applyFill="1" applyBorder="1"/>
    <xf numFmtId="41" fontId="7" fillId="5" borderId="0" xfId="2" applyFont="1" applyFill="1" applyAlignment="1">
      <alignment horizontal="right"/>
    </xf>
    <xf numFmtId="41" fontId="7" fillId="6" borderId="0" xfId="2" applyFont="1" applyFill="1" applyAlignment="1">
      <alignment horizontal="right"/>
    </xf>
    <xf numFmtId="41" fontId="7" fillId="6" borderId="5" xfId="2" applyFont="1" applyFill="1" applyBorder="1" applyAlignment="1">
      <alignment horizontal="right"/>
    </xf>
    <xf numFmtId="41" fontId="7" fillId="5" borderId="5" xfId="2" applyFont="1" applyFill="1" applyBorder="1" applyAlignment="1">
      <alignment horizontal="right"/>
    </xf>
    <xf numFmtId="41" fontId="7" fillId="5" borderId="2" xfId="2" applyFont="1" applyFill="1" applyBorder="1" applyAlignment="1">
      <alignment horizontal="right"/>
    </xf>
    <xf numFmtId="41" fontId="7" fillId="6" borderId="2" xfId="2" applyFont="1" applyFill="1" applyBorder="1" applyAlignment="1">
      <alignment horizontal="right"/>
    </xf>
    <xf numFmtId="41" fontId="7" fillId="0" borderId="0" xfId="2" applyFont="1" applyFill="1" applyAlignment="1">
      <alignment horizontal="right"/>
    </xf>
    <xf numFmtId="0" fontId="5" fillId="0" borderId="0" xfId="0" applyFont="1" applyFill="1" applyAlignment="1">
      <alignment horizontal="left" vertical="top"/>
    </xf>
    <xf numFmtId="3" fontId="14" fillId="0" borderId="0" xfId="0" applyNumberFormat="1" applyFont="1" applyFill="1" applyAlignment="1">
      <alignment horizontal="right" wrapText="1"/>
    </xf>
    <xf numFmtId="0" fontId="6" fillId="0" borderId="0" xfId="0" applyFont="1" applyAlignment="1">
      <alignment horizontal="right" vertical="top" wrapText="1"/>
    </xf>
    <xf numFmtId="0" fontId="6" fillId="2" borderId="0" xfId="0" applyFont="1" applyFill="1" applyAlignment="1">
      <alignment horizontal="right" vertical="top" wrapText="1"/>
    </xf>
    <xf numFmtId="3" fontId="6" fillId="2" borderId="0" xfId="0" applyNumberFormat="1" applyFont="1" applyFill="1" applyAlignment="1">
      <alignment horizontal="right"/>
    </xf>
    <xf numFmtId="0" fontId="6" fillId="0" borderId="0" xfId="0" applyFont="1" applyBorder="1" applyAlignment="1">
      <alignment horizontal="right" wrapText="1"/>
    </xf>
    <xf numFmtId="16" fontId="6" fillId="2" borderId="0" xfId="0" quotePrefix="1" applyNumberFormat="1" applyFont="1" applyFill="1" applyAlignment="1">
      <alignment horizontal="right" vertical="top" wrapText="1"/>
    </xf>
    <xf numFmtId="16" fontId="6" fillId="0" borderId="0" xfId="0" quotePrefix="1" applyNumberFormat="1" applyFont="1" applyAlignment="1">
      <alignment horizontal="right" vertical="top" wrapText="1"/>
    </xf>
    <xf numFmtId="0" fontId="6" fillId="2" borderId="0" xfId="0" applyFont="1" applyFill="1" applyBorder="1" applyAlignment="1">
      <alignment horizontal="right" wrapText="1"/>
    </xf>
    <xf numFmtId="165" fontId="19" fillId="2" borderId="0" xfId="0" applyNumberFormat="1" applyFont="1" applyFill="1" applyAlignment="1">
      <alignment horizontal="right"/>
    </xf>
    <xf numFmtId="165" fontId="19" fillId="0" borderId="0" xfId="0" applyNumberFormat="1" applyFont="1" applyAlignment="1">
      <alignment horizontal="right"/>
    </xf>
    <xf numFmtId="165" fontId="19" fillId="0" borderId="0" xfId="0" applyNumberFormat="1" applyFont="1"/>
    <xf numFmtId="165" fontId="9" fillId="2" borderId="0" xfId="0" applyNumberFormat="1" applyFont="1" applyFill="1" applyAlignment="1">
      <alignment horizontal="right"/>
    </xf>
    <xf numFmtId="165" fontId="9" fillId="0" borderId="0" xfId="0" applyNumberFormat="1" applyFont="1" applyAlignment="1">
      <alignment horizontal="right"/>
    </xf>
    <xf numFmtId="165" fontId="9" fillId="0" borderId="0" xfId="0" applyNumberFormat="1" applyFont="1"/>
    <xf numFmtId="165" fontId="5" fillId="2" borderId="0" xfId="0" applyNumberFormat="1" applyFont="1" applyFill="1" applyAlignment="1">
      <alignment horizontal="right"/>
    </xf>
    <xf numFmtId="165" fontId="5" fillId="0" borderId="0" xfId="0" applyNumberFormat="1" applyFont="1" applyAlignment="1">
      <alignment horizontal="right"/>
    </xf>
    <xf numFmtId="165" fontId="5" fillId="0" borderId="0" xfId="0" applyNumberFormat="1" applyFont="1"/>
    <xf numFmtId="165" fontId="19" fillId="0" borderId="0" xfId="0" applyNumberFormat="1" applyFont="1" applyFill="1"/>
    <xf numFmtId="165" fontId="6" fillId="0" borderId="0" xfId="0" applyNumberFormat="1" applyFont="1" applyAlignment="1">
      <alignment horizontal="right"/>
    </xf>
    <xf numFmtId="165" fontId="6" fillId="2" borderId="2" xfId="0" applyNumberFormat="1" applyFont="1" applyFill="1" applyBorder="1" applyAlignment="1">
      <alignment horizontal="right"/>
    </xf>
    <xf numFmtId="165" fontId="6" fillId="0" borderId="2" xfId="0" applyNumberFormat="1" applyFont="1" applyBorder="1" applyAlignment="1">
      <alignment horizontal="right"/>
    </xf>
    <xf numFmtId="165" fontId="19" fillId="2" borderId="0" xfId="0" applyNumberFormat="1" applyFont="1" applyFill="1"/>
    <xf numFmtId="165" fontId="9" fillId="2" borderId="0" xfId="0" applyNumberFormat="1" applyFont="1" applyFill="1"/>
    <xf numFmtId="165" fontId="5" fillId="2" borderId="0" xfId="0" applyNumberFormat="1" applyFont="1" applyFill="1"/>
    <xf numFmtId="165" fontId="6" fillId="0" borderId="0" xfId="0" applyNumberFormat="1" applyFont="1" applyFill="1" applyAlignment="1">
      <alignment horizontal="right" wrapText="1"/>
    </xf>
    <xf numFmtId="165" fontId="6" fillId="2" borderId="2" xfId="0" applyNumberFormat="1" applyFont="1" applyFill="1" applyBorder="1" applyAlignment="1">
      <alignment horizontal="right" wrapText="1"/>
    </xf>
    <xf numFmtId="165" fontId="6" fillId="0" borderId="2" xfId="0" applyNumberFormat="1" applyFont="1" applyFill="1" applyBorder="1" applyAlignment="1">
      <alignment horizontal="right" wrapText="1"/>
    </xf>
    <xf numFmtId="165" fontId="19" fillId="2" borderId="2" xfId="0" applyNumberFormat="1" applyFont="1" applyFill="1" applyBorder="1"/>
    <xf numFmtId="165" fontId="19" fillId="0" borderId="2" xfId="0" applyNumberFormat="1" applyFont="1" applyBorder="1"/>
    <xf numFmtId="165" fontId="0" fillId="2" borderId="0" xfId="0" applyNumberFormat="1" applyFill="1" applyAlignment="1">
      <alignment horizontal="right"/>
    </xf>
    <xf numFmtId="165" fontId="0" fillId="0" borderId="0" xfId="0" applyNumberFormat="1" applyFill="1" applyAlignment="1">
      <alignment horizontal="right"/>
    </xf>
    <xf numFmtId="165" fontId="0" fillId="0" borderId="0" xfId="0" applyNumberFormat="1" applyAlignment="1">
      <alignment horizontal="right"/>
    </xf>
    <xf numFmtId="165" fontId="6" fillId="2" borderId="0" xfId="0" applyNumberFormat="1" applyFont="1" applyFill="1"/>
    <xf numFmtId="168" fontId="0" fillId="0" borderId="0" xfId="1" applyNumberFormat="1" applyFont="1"/>
    <xf numFmtId="164" fontId="0" fillId="0" borderId="0" xfId="7" applyNumberFormat="1" applyFont="1"/>
    <xf numFmtId="0" fontId="6" fillId="0" borderId="1" xfId="0" applyFont="1" applyBorder="1" applyAlignment="1">
      <alignment horizontal="center" vertical="top" wrapText="1"/>
    </xf>
    <xf numFmtId="0" fontId="12" fillId="0" borderId="0" xfId="0" applyFont="1" applyAlignment="1">
      <alignment horizontal="center"/>
    </xf>
    <xf numFmtId="0" fontId="7" fillId="0" borderId="0" xfId="0" applyFont="1" applyAlignment="1">
      <alignment horizontal="center"/>
    </xf>
    <xf numFmtId="0" fontId="6" fillId="0" borderId="0" xfId="0" applyFont="1" applyAlignment="1">
      <alignment horizontal="right" wrapText="1"/>
    </xf>
    <xf numFmtId="0" fontId="6" fillId="0" borderId="0" xfId="0" applyFont="1" applyBorder="1" applyAlignment="1">
      <alignment horizontal="right" wrapText="1"/>
    </xf>
    <xf numFmtId="0" fontId="6" fillId="0" borderId="0" xfId="0" applyFont="1" applyAlignment="1">
      <alignment horizontal="right" vertical="top" wrapText="1"/>
    </xf>
    <xf numFmtId="0" fontId="4" fillId="0" borderId="3" xfId="0" applyFont="1" applyBorder="1" applyAlignment="1"/>
    <xf numFmtId="0" fontId="4" fillId="0" borderId="3" xfId="0" applyFont="1" applyFill="1" applyBorder="1"/>
    <xf numFmtId="0" fontId="4" fillId="0" borderId="3" xfId="0" applyFont="1" applyBorder="1"/>
    <xf numFmtId="0" fontId="4" fillId="0" borderId="0" xfId="0" applyFont="1" applyAlignment="1"/>
    <xf numFmtId="0" fontId="4" fillId="0" borderId="0" xfId="0" applyFont="1" applyFill="1"/>
    <xf numFmtId="0" fontId="4" fillId="0" borderId="0" xfId="0" applyFont="1"/>
    <xf numFmtId="0" fontId="4" fillId="0" borderId="0" xfId="0" applyFont="1" applyAlignment="1">
      <alignment horizontal="right"/>
    </xf>
    <xf numFmtId="0" fontId="4" fillId="0" borderId="0" xfId="0" applyFont="1" applyFill="1" applyAlignment="1">
      <alignment horizontal="right"/>
    </xf>
    <xf numFmtId="3" fontId="4" fillId="0" borderId="0" xfId="0" applyNumberFormat="1" applyFont="1" applyAlignment="1">
      <alignment horizontal="right"/>
    </xf>
    <xf numFmtId="0" fontId="4" fillId="0" borderId="0" xfId="0" applyFont="1" applyBorder="1" applyAlignment="1"/>
    <xf numFmtId="0" fontId="4" fillId="0" borderId="0" xfId="0" applyFont="1" applyFill="1" applyBorder="1"/>
    <xf numFmtId="0" fontId="4" fillId="0" borderId="0" xfId="0" applyFont="1" applyBorder="1"/>
    <xf numFmtId="0" fontId="6" fillId="0" borderId="0" xfId="0" applyFont="1" applyAlignment="1">
      <alignment horizontal="right" wrapText="1"/>
    </xf>
    <xf numFmtId="0" fontId="0" fillId="0" borderId="1" xfId="0" applyBorder="1" applyAlignment="1"/>
    <xf numFmtId="16" fontId="6" fillId="2" borderId="1" xfId="0" quotePrefix="1" applyNumberFormat="1" applyFont="1" applyFill="1" applyBorder="1" applyAlignment="1">
      <alignment horizontal="right" vertical="top" wrapText="1"/>
    </xf>
    <xf numFmtId="0" fontId="6" fillId="0" borderId="1" xfId="0" quotePrefix="1" applyFont="1" applyBorder="1" applyAlignment="1">
      <alignment horizontal="right" vertical="top" wrapText="1"/>
    </xf>
    <xf numFmtId="16" fontId="6" fillId="0" borderId="1" xfId="0" quotePrefix="1" applyNumberFormat="1" applyFont="1" applyBorder="1" applyAlignment="1">
      <alignment horizontal="right" vertical="top" wrapText="1"/>
    </xf>
    <xf numFmtId="0" fontId="6" fillId="0" borderId="0" xfId="0" applyFont="1" applyBorder="1"/>
    <xf numFmtId="0" fontId="7" fillId="0" borderId="0" xfId="0" applyFont="1" applyAlignment="1">
      <alignment horizontal="center"/>
    </xf>
    <xf numFmtId="0" fontId="6" fillId="0" borderId="0" xfId="0" applyFont="1" applyAlignment="1">
      <alignment horizontal="right" vertical="top" wrapText="1"/>
    </xf>
    <xf numFmtId="0" fontId="6" fillId="0" borderId="0" xfId="0" applyFont="1" applyAlignment="1">
      <alignment horizontal="right" wrapText="1"/>
    </xf>
    <xf numFmtId="0" fontId="6" fillId="2" borderId="0" xfId="0" applyFont="1" applyFill="1" applyAlignment="1">
      <alignment horizontal="right" wrapText="1"/>
    </xf>
    <xf numFmtId="0" fontId="6" fillId="0" borderId="1" xfId="0" applyFont="1" applyBorder="1" applyAlignment="1">
      <alignment horizontal="center" vertical="top" wrapText="1"/>
    </xf>
    <xf numFmtId="0" fontId="9" fillId="0" borderId="0" xfId="8" applyFont="1" applyAlignment="1">
      <alignment wrapText="1"/>
    </xf>
    <xf numFmtId="0" fontId="6" fillId="0" borderId="0" xfId="8" applyAlignment="1">
      <alignment wrapText="1"/>
    </xf>
    <xf numFmtId="0" fontId="9" fillId="0" borderId="0" xfId="8" applyFont="1" applyAlignment="1"/>
    <xf numFmtId="0" fontId="6" fillId="0" borderId="0" xfId="8" applyFill="1" applyAlignment="1">
      <alignment wrapText="1"/>
    </xf>
    <xf numFmtId="0" fontId="9" fillId="0" borderId="0" xfId="8" applyFont="1" applyAlignment="1"/>
    <xf numFmtId="0" fontId="6" fillId="0" borderId="0" xfId="8"/>
    <xf numFmtId="0" fontId="6" fillId="0" borderId="0" xfId="8" applyFont="1"/>
    <xf numFmtId="0" fontId="5" fillId="0" borderId="0" xfId="8" applyFont="1"/>
    <xf numFmtId="0" fontId="9" fillId="0" borderId="0" xfId="8" applyFont="1"/>
    <xf numFmtId="0" fontId="6" fillId="0" borderId="1" xfId="8" applyFont="1" applyBorder="1"/>
    <xf numFmtId="166" fontId="6" fillId="0" borderId="0" xfId="8" applyNumberFormat="1" applyFont="1" applyBorder="1"/>
    <xf numFmtId="0" fontId="9" fillId="0" borderId="0" xfId="8" applyFont="1" applyAlignment="1"/>
    <xf numFmtId="0" fontId="9" fillId="0" borderId="0" xfId="8" applyFont="1" applyAlignment="1"/>
    <xf numFmtId="0" fontId="6" fillId="0" borderId="0" xfId="8"/>
    <xf numFmtId="0" fontId="6" fillId="0" borderId="0" xfId="8" applyFont="1"/>
    <xf numFmtId="0" fontId="5" fillId="0" borderId="0" xfId="8" applyFont="1"/>
    <xf numFmtId="0" fontId="9" fillId="0" borderId="0" xfId="8" applyFont="1"/>
    <xf numFmtId="0" fontId="6" fillId="0" borderId="0" xfId="8" applyFont="1" applyAlignment="1">
      <alignment horizontal="center"/>
    </xf>
    <xf numFmtId="0" fontId="6" fillId="0" borderId="1" xfId="8" applyFont="1" applyBorder="1"/>
    <xf numFmtId="0" fontId="9" fillId="0" borderId="0" xfId="8" applyFont="1" applyBorder="1"/>
    <xf numFmtId="0" fontId="6" fillId="0" borderId="0" xfId="54" applyFont="1" applyAlignment="1">
      <alignment horizontal="left" wrapText="1" indent="1"/>
    </xf>
    <xf numFmtId="16" fontId="6" fillId="2" borderId="0" xfId="0" quotePrefix="1" applyNumberFormat="1" applyFont="1" applyFill="1" applyAlignment="1">
      <alignment horizontal="right" wrapText="1"/>
    </xf>
    <xf numFmtId="0" fontId="6" fillId="0" borderId="0" xfId="0" applyFont="1" applyBorder="1" applyAlignment="1">
      <alignment horizontal="left" vertical="top"/>
    </xf>
    <xf numFmtId="0" fontId="17" fillId="0" borderId="0" xfId="54" applyFont="1"/>
    <xf numFmtId="0" fontId="9" fillId="0" borderId="0" xfId="54" applyFont="1" applyAlignment="1">
      <alignment wrapText="1"/>
    </xf>
    <xf numFmtId="0" fontId="6" fillId="0" borderId="0" xfId="54" applyFont="1" applyAlignment="1">
      <alignment wrapText="1"/>
    </xf>
    <xf numFmtId="0" fontId="5" fillId="0" borderId="0" xfId="54" applyFont="1" applyAlignment="1">
      <alignment wrapText="1"/>
    </xf>
    <xf numFmtId="0" fontId="6" fillId="0" borderId="0" xfId="54" applyFont="1"/>
    <xf numFmtId="16" fontId="6" fillId="0" borderId="0" xfId="0" quotePrefix="1" applyNumberFormat="1" applyFont="1" applyAlignment="1">
      <alignment horizontal="right" wrapText="1"/>
    </xf>
    <xf numFmtId="16" fontId="6" fillId="0" borderId="1" xfId="0" applyNumberFormat="1" applyFont="1" applyBorder="1" applyAlignment="1">
      <alignment horizontal="right" wrapText="1"/>
    </xf>
    <xf numFmtId="0" fontId="6" fillId="0" borderId="0" xfId="0" applyFont="1" applyAlignment="1">
      <alignment horizontal="left" vertical="top"/>
    </xf>
    <xf numFmtId="0" fontId="9" fillId="0" borderId="0" xfId="0" applyFont="1" applyAlignment="1">
      <alignment horizontal="left" vertical="top"/>
    </xf>
    <xf numFmtId="165" fontId="6" fillId="0" borderId="0" xfId="0" applyNumberFormat="1" applyFont="1"/>
    <xf numFmtId="0" fontId="5" fillId="0" borderId="3" xfId="0" applyFont="1" applyBorder="1" applyAlignment="1">
      <alignment horizontal="left" vertical="top"/>
    </xf>
    <xf numFmtId="165" fontId="5" fillId="2" borderId="3" xfId="0" applyNumberFormat="1" applyFont="1" applyFill="1" applyBorder="1"/>
    <xf numFmtId="165" fontId="5" fillId="0" borderId="3" xfId="0" applyNumberFormat="1" applyFont="1" applyBorder="1"/>
    <xf numFmtId="0" fontId="6" fillId="0" borderId="1" xfId="0" applyFont="1" applyBorder="1" applyAlignment="1">
      <alignment horizontal="left" vertical="top"/>
    </xf>
    <xf numFmtId="0" fontId="5" fillId="0" borderId="0" xfId="0" applyFont="1" applyAlignment="1">
      <alignment horizontal="left" vertical="top"/>
    </xf>
    <xf numFmtId="165" fontId="9" fillId="0" borderId="0" xfId="0" applyNumberFormat="1" applyFont="1" applyFill="1"/>
    <xf numFmtId="165" fontId="5" fillId="0" borderId="0" xfId="0" applyNumberFormat="1" applyFont="1" applyFill="1"/>
    <xf numFmtId="0" fontId="5" fillId="0" borderId="0" xfId="8" applyFont="1" applyBorder="1"/>
    <xf numFmtId="0" fontId="6" fillId="0" borderId="0" xfId="8" applyBorder="1"/>
    <xf numFmtId="0" fontId="7" fillId="0" borderId="0" xfId="0" applyFont="1" applyAlignment="1">
      <alignment horizontal="center"/>
    </xf>
    <xf numFmtId="0" fontId="0" fillId="0" borderId="0" xfId="0" applyBorder="1"/>
    <xf numFmtId="169" fontId="0" fillId="0" borderId="3" xfId="0" applyNumberFormat="1" applyBorder="1"/>
    <xf numFmtId="0" fontId="6" fillId="0" borderId="0" xfId="0" applyFont="1" applyAlignment="1"/>
    <xf numFmtId="0" fontId="4" fillId="0" borderId="0" xfId="55" applyFont="1"/>
    <xf numFmtId="0" fontId="4" fillId="0" borderId="0" xfId="58" applyFont="1" applyAlignment="1"/>
    <xf numFmtId="0" fontId="4" fillId="0" borderId="0" xfId="58" applyFont="1"/>
    <xf numFmtId="0" fontId="4" fillId="0" borderId="0" xfId="58" applyFont="1" applyAlignment="1"/>
    <xf numFmtId="0" fontId="4" fillId="0" borderId="0" xfId="58" applyFont="1" applyAlignment="1"/>
    <xf numFmtId="0" fontId="4" fillId="0" borderId="0" xfId="58" applyFont="1" applyAlignment="1"/>
    <xf numFmtId="0" fontId="4" fillId="0" borderId="0" xfId="58" applyFont="1"/>
    <xf numFmtId="0" fontId="4" fillId="0" borderId="0" xfId="58" applyFont="1" applyAlignment="1"/>
    <xf numFmtId="0" fontId="4" fillId="0" borderId="0" xfId="58" applyFont="1"/>
    <xf numFmtId="0" fontId="6" fillId="0" borderId="0" xfId="0" applyFont="1" applyAlignment="1">
      <alignment horizontal="right" vertical="top" wrapText="1"/>
    </xf>
    <xf numFmtId="0" fontId="6" fillId="0" borderId="0" xfId="0" applyFont="1" applyAlignment="1">
      <alignment horizontal="right" wrapText="1"/>
    </xf>
    <xf numFmtId="0" fontId="6" fillId="0" borderId="0" xfId="0" applyFont="1" applyAlignment="1"/>
    <xf numFmtId="0" fontId="6" fillId="0" borderId="1" xfId="0" applyFont="1" applyBorder="1" applyAlignment="1">
      <alignment horizontal="center" vertical="top" wrapText="1"/>
    </xf>
    <xf numFmtId="0" fontId="6" fillId="0" borderId="1" xfId="8" applyFont="1" applyBorder="1" applyAlignment="1">
      <alignment horizontal="right" wrapText="1"/>
    </xf>
    <xf numFmtId="0" fontId="6" fillId="0" borderId="0" xfId="8" applyFont="1" applyAlignment="1">
      <alignment horizontal="right"/>
    </xf>
    <xf numFmtId="165" fontId="5" fillId="0" borderId="2" xfId="0" applyNumberFormat="1" applyFont="1" applyBorder="1" applyAlignment="1">
      <alignment horizontal="right"/>
    </xf>
    <xf numFmtId="0" fontId="6" fillId="0" borderId="0" xfId="0" applyFont="1" applyFill="1" applyAlignment="1"/>
    <xf numFmtId="0" fontId="11" fillId="0" borderId="0" xfId="0" applyFont="1" applyFill="1"/>
    <xf numFmtId="167" fontId="5" fillId="0" borderId="0" xfId="0" applyNumberFormat="1" applyFont="1" applyAlignment="1">
      <alignment horizontal="right"/>
    </xf>
    <xf numFmtId="167" fontId="5" fillId="0" borderId="0" xfId="0" applyNumberFormat="1" applyFont="1" applyAlignment="1">
      <alignment horizontal="right" vertical="top" wrapText="1"/>
    </xf>
    <xf numFmtId="0" fontId="9" fillId="0" borderId="0" xfId="54" applyFont="1" applyFill="1" applyAlignment="1">
      <alignment wrapText="1"/>
    </xf>
    <xf numFmtId="165" fontId="19" fillId="0" borderId="0" xfId="0" applyNumberFormat="1" applyFont="1" applyFill="1" applyAlignment="1">
      <alignment horizontal="right"/>
    </xf>
    <xf numFmtId="165" fontId="11" fillId="0" borderId="0" xfId="0" applyNumberFormat="1" applyFont="1"/>
    <xf numFmtId="0" fontId="6" fillId="0" borderId="0" xfId="0" applyFont="1" applyAlignment="1">
      <alignment horizontal="right" vertical="top" wrapText="1"/>
    </xf>
    <xf numFmtId="0" fontId="6" fillId="0" borderId="0" xfId="0" applyFont="1" applyAlignment="1">
      <alignment horizontal="right" wrapText="1"/>
    </xf>
    <xf numFmtId="0" fontId="6" fillId="0" borderId="0" xfId="0" applyFont="1" applyBorder="1" applyAlignment="1">
      <alignment horizontal="right" wrapText="1"/>
    </xf>
    <xf numFmtId="0" fontId="6" fillId="2" borderId="0" xfId="0" applyFont="1" applyFill="1" applyAlignment="1">
      <alignment horizontal="right" wrapText="1"/>
    </xf>
    <xf numFmtId="0" fontId="6" fillId="0" borderId="0" xfId="0" applyFont="1" applyFill="1" applyAlignment="1">
      <alignment horizontal="right" wrapText="1"/>
    </xf>
    <xf numFmtId="0" fontId="6" fillId="0" borderId="0" xfId="0" applyFont="1" applyAlignment="1"/>
    <xf numFmtId="0" fontId="6" fillId="0" borderId="0" xfId="0" applyFont="1" applyAlignment="1">
      <alignment horizontal="right" vertical="top"/>
    </xf>
    <xf numFmtId="0" fontId="6" fillId="0" borderId="1" xfId="0" applyFont="1" applyBorder="1" applyAlignment="1">
      <alignment horizontal="center" vertical="top" wrapText="1"/>
    </xf>
    <xf numFmtId="0" fontId="6" fillId="0" borderId="0" xfId="0" applyFont="1" applyFill="1" applyBorder="1" applyAlignment="1">
      <alignment horizontal="right" wrapText="1"/>
    </xf>
    <xf numFmtId="165" fontId="9" fillId="0" borderId="0" xfId="0" applyNumberFormat="1" applyFont="1" applyFill="1" applyAlignment="1">
      <alignment horizontal="right"/>
    </xf>
    <xf numFmtId="165" fontId="6" fillId="0" borderId="2" xfId="0" applyNumberFormat="1" applyFont="1" applyFill="1" applyBorder="1" applyAlignment="1">
      <alignment horizontal="right"/>
    </xf>
    <xf numFmtId="165" fontId="19" fillId="0" borderId="2" xfId="0" applyNumberFormat="1" applyFont="1" applyFill="1" applyBorder="1"/>
    <xf numFmtId="167" fontId="5" fillId="0" borderId="0" xfId="0" applyNumberFormat="1" applyFont="1" applyFill="1" applyAlignment="1">
      <alignment horizontal="right"/>
    </xf>
    <xf numFmtId="167" fontId="5" fillId="2" borderId="0" xfId="0" applyNumberFormat="1" applyFont="1" applyFill="1" applyAlignment="1">
      <alignment horizontal="right"/>
    </xf>
    <xf numFmtId="167" fontId="0" fillId="0" borderId="0" xfId="0" applyNumberFormat="1"/>
    <xf numFmtId="171" fontId="19" fillId="0" borderId="0" xfId="0" applyNumberFormat="1" applyFont="1" applyAlignment="1">
      <alignment horizontal="right"/>
    </xf>
    <xf numFmtId="170" fontId="19" fillId="0" borderId="0" xfId="0" applyNumberFormat="1" applyFont="1" applyAlignment="1">
      <alignment horizontal="right"/>
    </xf>
    <xf numFmtId="165" fontId="9" fillId="0" borderId="0" xfId="57" applyNumberFormat="1" applyFont="1" applyAlignment="1">
      <alignment horizontal="right"/>
    </xf>
    <xf numFmtId="0" fontId="9" fillId="0" borderId="0" xfId="8" applyFont="1"/>
    <xf numFmtId="165" fontId="9" fillId="0" borderId="0" xfId="57" applyNumberFormat="1" applyFont="1" applyAlignment="1">
      <alignment horizontal="right"/>
    </xf>
    <xf numFmtId="165" fontId="9" fillId="0" borderId="0" xfId="57" applyNumberFormat="1" applyFont="1" applyAlignment="1">
      <alignment horizontal="right"/>
    </xf>
    <xf numFmtId="0" fontId="9" fillId="0" borderId="0" xfId="8" applyFont="1"/>
    <xf numFmtId="165" fontId="9" fillId="0" borderId="0" xfId="57" applyNumberFormat="1" applyFont="1" applyAlignment="1">
      <alignment horizontal="right"/>
    </xf>
    <xf numFmtId="0" fontId="9" fillId="0" borderId="0" xfId="8" applyFont="1"/>
    <xf numFmtId="0" fontId="6" fillId="0" borderId="0" xfId="0" applyFont="1" applyAlignment="1">
      <alignment horizontal="right" wrapText="1"/>
    </xf>
    <xf numFmtId="0" fontId="6" fillId="0" borderId="0" xfId="0" applyFont="1" applyBorder="1" applyAlignment="1">
      <alignment horizontal="right" wrapText="1"/>
    </xf>
    <xf numFmtId="164" fontId="6" fillId="0" borderId="0" xfId="7" applyNumberFormat="1" applyFont="1" applyFill="1"/>
    <xf numFmtId="167" fontId="6" fillId="0" borderId="0" xfId="0" applyNumberFormat="1" applyFont="1" applyFill="1" applyAlignment="1">
      <alignment horizontal="right" vertical="top" wrapText="1"/>
    </xf>
    <xf numFmtId="0" fontId="12" fillId="0" borderId="0" xfId="0" applyFont="1" applyAlignment="1">
      <alignment horizontal="center"/>
    </xf>
    <xf numFmtId="0" fontId="7" fillId="0" borderId="0" xfId="0" applyFont="1" applyAlignment="1">
      <alignment horizontal="center"/>
    </xf>
    <xf numFmtId="0" fontId="6" fillId="0" borderId="0" xfId="0" applyFont="1" applyAlignment="1">
      <alignment horizontal="right" vertical="top" wrapText="1"/>
    </xf>
    <xf numFmtId="0" fontId="6" fillId="0" borderId="0" xfId="0" applyFont="1" applyAlignment="1">
      <alignment horizontal="right" wrapText="1"/>
    </xf>
    <xf numFmtId="0" fontId="6" fillId="2" borderId="0" xfId="0" applyFont="1" applyFill="1" applyAlignment="1">
      <alignment horizontal="right" wrapText="1"/>
    </xf>
    <xf numFmtId="0" fontId="6" fillId="0" borderId="0" xfId="0" applyFont="1" applyFill="1" applyAlignment="1">
      <alignment horizontal="right" wrapText="1"/>
    </xf>
    <xf numFmtId="0" fontId="6" fillId="0" borderId="0" xfId="0" applyFont="1" applyAlignment="1">
      <alignment horizontal="center"/>
    </xf>
    <xf numFmtId="0" fontId="6" fillId="0" borderId="0" xfId="0" applyFont="1" applyAlignment="1"/>
    <xf numFmtId="0" fontId="6" fillId="0" borderId="0" xfId="0" applyFont="1" applyAlignment="1">
      <alignment horizontal="left" vertical="top"/>
    </xf>
    <xf numFmtId="0" fontId="4" fillId="0" borderId="0" xfId="57"/>
    <xf numFmtId="0" fontId="12" fillId="0" borderId="0" xfId="97" applyFont="1" applyAlignment="1">
      <alignment horizontal="center"/>
    </xf>
    <xf numFmtId="0" fontId="4" fillId="0" borderId="3" xfId="97" applyBorder="1"/>
    <xf numFmtId="0" fontId="4" fillId="0" borderId="1" xfId="97" applyBorder="1"/>
    <xf numFmtId="0" fontId="4" fillId="0" borderId="3" xfId="97" applyFont="1" applyBorder="1" applyAlignment="1">
      <alignment horizontal="center"/>
    </xf>
    <xf numFmtId="0" fontId="4" fillId="0" borderId="0" xfId="97" applyBorder="1"/>
    <xf numFmtId="0" fontId="6" fillId="0" borderId="0" xfId="97" applyFont="1" applyBorder="1" applyAlignment="1">
      <alignment horizontal="center" vertical="top" wrapText="1"/>
    </xf>
    <xf numFmtId="0" fontId="4" fillId="0" borderId="0" xfId="97"/>
    <xf numFmtId="0" fontId="6" fillId="0" borderId="0" xfId="97" applyFont="1" applyAlignment="1">
      <alignment horizontal="right" wrapText="1"/>
    </xf>
    <xf numFmtId="0" fontId="6" fillId="29" borderId="0" xfId="97" applyFont="1" applyFill="1" applyAlignment="1">
      <alignment horizontal="right" wrapText="1"/>
    </xf>
    <xf numFmtId="0" fontId="8" fillId="0" borderId="0" xfId="97" applyFont="1" applyFill="1" applyAlignment="1">
      <alignment horizontal="right" wrapText="1"/>
    </xf>
    <xf numFmtId="0" fontId="6" fillId="0" borderId="0" xfId="97" applyFont="1" applyBorder="1" applyAlignment="1">
      <alignment horizontal="right" wrapText="1"/>
    </xf>
    <xf numFmtId="0" fontId="6" fillId="2" borderId="0" xfId="97" applyFont="1" applyFill="1" applyAlignment="1">
      <alignment horizontal="right" vertical="top" wrapText="1"/>
    </xf>
    <xf numFmtId="0" fontId="6" fillId="0" borderId="0" xfId="97" applyFont="1" applyAlignment="1">
      <alignment horizontal="right" vertical="top" wrapText="1"/>
    </xf>
    <xf numFmtId="0" fontId="6" fillId="2" borderId="0" xfId="97" applyFont="1" applyFill="1" applyAlignment="1">
      <alignment horizontal="right"/>
    </xf>
    <xf numFmtId="0" fontId="6" fillId="0" borderId="0" xfId="97" applyFont="1" applyFill="1" applyAlignment="1">
      <alignment horizontal="right"/>
    </xf>
    <xf numFmtId="0" fontId="6" fillId="0" borderId="0" xfId="97" applyFont="1" applyAlignment="1">
      <alignment horizontal="right"/>
    </xf>
    <xf numFmtId="0" fontId="9" fillId="0" borderId="0" xfId="97" applyFont="1"/>
    <xf numFmtId="0" fontId="9" fillId="2" borderId="0" xfId="97" applyFont="1" applyFill="1"/>
    <xf numFmtId="0" fontId="6" fillId="0" borderId="0" xfId="97" applyFont="1"/>
    <xf numFmtId="41" fontId="6" fillId="0" borderId="0" xfId="2" applyFont="1" applyFill="1" applyAlignment="1">
      <alignment horizontal="right" wrapText="1"/>
    </xf>
    <xf numFmtId="41" fontId="6" fillId="2" borderId="0" xfId="2" applyFont="1" applyFill="1" applyAlignment="1">
      <alignment horizontal="right" wrapText="1"/>
    </xf>
    <xf numFmtId="0" fontId="5" fillId="0" borderId="0" xfId="97" applyFont="1"/>
    <xf numFmtId="41" fontId="5" fillId="0" borderId="0" xfId="2" applyFont="1" applyFill="1" applyAlignment="1">
      <alignment horizontal="right" wrapText="1"/>
    </xf>
    <xf numFmtId="41" fontId="5" fillId="2" borderId="0" xfId="2" applyFont="1" applyFill="1" applyAlignment="1">
      <alignment horizontal="right" wrapText="1"/>
    </xf>
    <xf numFmtId="0" fontId="5" fillId="0" borderId="3" xfId="97" applyFont="1" applyBorder="1"/>
    <xf numFmtId="41" fontId="5" fillId="0" borderId="3" xfId="2" applyFont="1" applyFill="1" applyBorder="1" applyAlignment="1">
      <alignment horizontal="right" wrapText="1"/>
    </xf>
    <xf numFmtId="41" fontId="5" fillId="2" borderId="3" xfId="2" applyFont="1" applyFill="1" applyBorder="1" applyAlignment="1">
      <alignment horizontal="right" wrapText="1"/>
    </xf>
    <xf numFmtId="0" fontId="4" fillId="0" borderId="0" xfId="97" applyFont="1" applyBorder="1" applyAlignment="1">
      <alignment horizontal="center"/>
    </xf>
    <xf numFmtId="0" fontId="4" fillId="0" borderId="0" xfId="97" applyFill="1"/>
    <xf numFmtId="0" fontId="4" fillId="2" borderId="0" xfId="97" applyFill="1" applyAlignment="1">
      <alignment horizontal="right"/>
    </xf>
    <xf numFmtId="0" fontId="4" fillId="0" borderId="0" xfId="97" applyFill="1" applyAlignment="1">
      <alignment horizontal="right"/>
    </xf>
    <xf numFmtId="0" fontId="4" fillId="0" borderId="0" xfId="97" applyAlignment="1">
      <alignment horizontal="right"/>
    </xf>
    <xf numFmtId="172" fontId="6" fillId="0" borderId="0" xfId="2" applyNumberFormat="1" applyFont="1" applyFill="1" applyAlignment="1">
      <alignment horizontal="right" wrapText="1"/>
    </xf>
    <xf numFmtId="0" fontId="5" fillId="0" borderId="0" xfId="97" applyFont="1" applyBorder="1"/>
    <xf numFmtId="41" fontId="5" fillId="0" borderId="0" xfId="2" applyFont="1" applyFill="1" applyBorder="1" applyAlignment="1">
      <alignment horizontal="right" wrapText="1"/>
    </xf>
    <xf numFmtId="41" fontId="5" fillId="2" borderId="0" xfId="2" applyFont="1" applyFill="1" applyBorder="1" applyAlignment="1">
      <alignment horizontal="right" wrapText="1"/>
    </xf>
    <xf numFmtId="0" fontId="4" fillId="0" borderId="0" xfId="97" applyFill="1" applyBorder="1"/>
    <xf numFmtId="0" fontId="6" fillId="0" borderId="0" xfId="97" applyFont="1" applyBorder="1"/>
    <xf numFmtId="41" fontId="6" fillId="0" borderId="0" xfId="2" applyFont="1" applyFill="1" applyBorder="1" applyAlignment="1">
      <alignment horizontal="right" wrapText="1"/>
    </xf>
    <xf numFmtId="0" fontId="4" fillId="0" borderId="0" xfId="97" applyFont="1"/>
    <xf numFmtId="0" fontId="22" fillId="0" borderId="0" xfId="0" applyFont="1" applyAlignment="1">
      <alignment horizontal="justify" vertical="center"/>
    </xf>
    <xf numFmtId="0" fontId="15" fillId="0" borderId="0" xfId="98" applyFill="1"/>
    <xf numFmtId="0" fontId="15" fillId="0" borderId="0" xfId="98"/>
    <xf numFmtId="0" fontId="15" fillId="0" borderId="3" xfId="98" applyBorder="1"/>
    <xf numFmtId="0" fontId="15" fillId="0" borderId="3" xfId="98" applyFill="1" applyBorder="1"/>
    <xf numFmtId="0" fontId="6" fillId="0" borderId="1" xfId="98" applyFont="1" applyBorder="1" applyAlignment="1"/>
    <xf numFmtId="0" fontId="6" fillId="0" borderId="0" xfId="98" applyFont="1" applyAlignment="1"/>
    <xf numFmtId="0" fontId="6" fillId="0" borderId="0" xfId="98" applyFont="1" applyAlignment="1">
      <alignment horizontal="right" wrapText="1"/>
    </xf>
    <xf numFmtId="0" fontId="6" fillId="29" borderId="0" xfId="98" applyFont="1" applyFill="1" applyAlignment="1">
      <alignment horizontal="right" wrapText="1"/>
    </xf>
    <xf numFmtId="0" fontId="6" fillId="0" borderId="0" xfId="5" applyFont="1" applyFill="1" applyAlignment="1">
      <alignment horizontal="right" wrapText="1"/>
    </xf>
    <xf numFmtId="0" fontId="6" fillId="0" borderId="0" xfId="5" applyFont="1" applyFill="1" applyAlignment="1">
      <alignment horizontal="right"/>
    </xf>
    <xf numFmtId="0" fontId="6" fillId="0" borderId="0" xfId="98" applyFont="1" applyFill="1" applyAlignment="1">
      <alignment horizontal="right"/>
    </xf>
    <xf numFmtId="0" fontId="6" fillId="29" borderId="0" xfId="98" applyFont="1" applyFill="1" applyAlignment="1">
      <alignment horizontal="right"/>
    </xf>
    <xf numFmtId="0" fontId="6" fillId="0" borderId="0" xfId="98" applyFont="1" applyFill="1" applyAlignment="1">
      <alignment horizontal="right" indent="1"/>
    </xf>
    <xf numFmtId="0" fontId="6" fillId="0" borderId="0" xfId="98" applyFont="1" applyAlignment="1">
      <alignment horizontal="right"/>
    </xf>
    <xf numFmtId="0" fontId="6" fillId="29" borderId="0" xfId="98" applyFont="1" applyFill="1" applyAlignment="1"/>
    <xf numFmtId="0" fontId="5" fillId="0" borderId="0" xfId="98" applyFont="1" applyFill="1"/>
    <xf numFmtId="0" fontId="5" fillId="29" borderId="0" xfId="98" applyFont="1" applyFill="1"/>
    <xf numFmtId="0" fontId="6" fillId="0" borderId="0" xfId="98" applyFont="1" applyFill="1"/>
    <xf numFmtId="0" fontId="9" fillId="0" borderId="0" xfId="98" applyFont="1" applyFill="1" applyAlignment="1">
      <alignment horizontal="left" indent="2"/>
    </xf>
    <xf numFmtId="165" fontId="9" fillId="0" borderId="0" xfId="98" applyNumberFormat="1" applyFont="1" applyFill="1"/>
    <xf numFmtId="165" fontId="9" fillId="29" borderId="0" xfId="98" applyNumberFormat="1" applyFont="1" applyFill="1"/>
    <xf numFmtId="165" fontId="9" fillId="0" borderId="0" xfId="98" applyNumberFormat="1" applyFont="1"/>
    <xf numFmtId="165" fontId="6" fillId="0" borderId="0" xfId="98" applyNumberFormat="1" applyFont="1" applyFill="1"/>
    <xf numFmtId="165" fontId="6" fillId="29" borderId="0" xfId="98" applyNumberFormat="1" applyFont="1" applyFill="1"/>
    <xf numFmtId="165" fontId="6" fillId="0" borderId="0" xfId="98" applyNumberFormat="1" applyFont="1"/>
    <xf numFmtId="0" fontId="6" fillId="0" borderId="0" xfId="98" applyFont="1" applyFill="1" applyAlignment="1">
      <alignment horizontal="left" indent="2"/>
    </xf>
    <xf numFmtId="0" fontId="9" fillId="0" borderId="0" xfId="57" applyFont="1" applyFill="1" applyAlignment="1">
      <alignment horizontal="left" indent="2"/>
    </xf>
    <xf numFmtId="0" fontId="9" fillId="0" borderId="0" xfId="57" applyFont="1" applyFill="1" applyAlignment="1">
      <alignment horizontal="left" wrapText="1" indent="2"/>
    </xf>
    <xf numFmtId="165" fontId="5" fillId="0" borderId="0" xfId="98" applyNumberFormat="1" applyFont="1" applyFill="1"/>
    <xf numFmtId="165" fontId="5" fillId="29" borderId="0" xfId="98" applyNumberFormat="1" applyFont="1" applyFill="1"/>
    <xf numFmtId="165" fontId="5" fillId="0" borderId="0" xfId="98" applyNumberFormat="1" applyFont="1"/>
    <xf numFmtId="0" fontId="9" fillId="0" borderId="0" xfId="98" applyFont="1" applyFill="1"/>
    <xf numFmtId="0" fontId="6" fillId="0" borderId="0" xfId="98" applyFont="1" applyFill="1" applyAlignment="1">
      <alignment horizontal="left" wrapText="1" indent="2"/>
    </xf>
    <xf numFmtId="0" fontId="47" fillId="0" borderId="0" xfId="98" applyFont="1"/>
    <xf numFmtId="165" fontId="6" fillId="0" borderId="0" xfId="98" applyNumberFormat="1" applyFont="1" applyFill="1" applyAlignment="1">
      <alignment horizontal="right"/>
    </xf>
    <xf numFmtId="0" fontId="9" fillId="29" borderId="0" xfId="98" applyFont="1" applyFill="1"/>
    <xf numFmtId="0" fontId="15" fillId="0" borderId="0" xfId="98" applyAlignment="1">
      <alignment horizontal="right"/>
    </xf>
    <xf numFmtId="0" fontId="15" fillId="0" borderId="0" xfId="98" applyFill="1" applyAlignment="1">
      <alignment horizontal="right"/>
    </xf>
    <xf numFmtId="0" fontId="4" fillId="0" borderId="0" xfId="99"/>
    <xf numFmtId="0" fontId="4" fillId="0" borderId="3" xfId="99" applyBorder="1" applyAlignment="1"/>
    <xf numFmtId="0" fontId="4" fillId="0" borderId="3" xfId="99" applyBorder="1"/>
    <xf numFmtId="0" fontId="4" fillId="0" borderId="3" xfId="99" applyFill="1" applyBorder="1"/>
    <xf numFmtId="0" fontId="16" fillId="0" borderId="1" xfId="99" applyFont="1" applyBorder="1" applyAlignment="1"/>
    <xf numFmtId="164" fontId="6" fillId="0" borderId="1" xfId="47" applyNumberFormat="1" applyFont="1" applyBorder="1" applyAlignment="1">
      <alignment horizontal="right"/>
    </xf>
    <xf numFmtId="0" fontId="16" fillId="0" borderId="0" xfId="99" applyFont="1" applyAlignment="1"/>
    <xf numFmtId="0" fontId="5" fillId="0" borderId="0" xfId="99" applyFont="1" applyFill="1"/>
    <xf numFmtId="0" fontId="5" fillId="29" borderId="0" xfId="99" applyFont="1" applyFill="1"/>
    <xf numFmtId="0" fontId="6" fillId="0" borderId="0" xfId="99" applyFont="1" applyAlignment="1">
      <alignment horizontal="right"/>
    </xf>
    <xf numFmtId="0" fontId="6" fillId="0" borderId="0" xfId="99" applyFont="1" applyFill="1"/>
    <xf numFmtId="0" fontId="6" fillId="29" borderId="0" xfId="99" applyFont="1" applyFill="1"/>
    <xf numFmtId="165" fontId="6" fillId="0" borderId="0" xfId="99" applyNumberFormat="1" applyFont="1" applyFill="1" applyAlignment="1">
      <alignment horizontal="right"/>
    </xf>
    <xf numFmtId="0" fontId="9" fillId="0" borderId="0" xfId="99" applyFont="1" applyFill="1" applyAlignment="1">
      <alignment horizontal="left" indent="2"/>
    </xf>
    <xf numFmtId="165" fontId="9" fillId="0" borderId="0" xfId="100" applyNumberFormat="1" applyFont="1" applyFill="1" applyAlignment="1">
      <alignment horizontal="right"/>
    </xf>
    <xf numFmtId="165" fontId="9" fillId="29" borderId="0" xfId="100" applyNumberFormat="1" applyFont="1" applyFill="1" applyAlignment="1">
      <alignment horizontal="right"/>
    </xf>
    <xf numFmtId="165" fontId="9" fillId="0" borderId="0" xfId="99" applyNumberFormat="1" applyFont="1"/>
    <xf numFmtId="165" fontId="6" fillId="0" borderId="0" xfId="100" applyNumberFormat="1" applyFont="1" applyFill="1" applyAlignment="1">
      <alignment horizontal="right"/>
    </xf>
    <xf numFmtId="165" fontId="6" fillId="29" borderId="0" xfId="100" applyNumberFormat="1" applyFont="1" applyFill="1" applyAlignment="1">
      <alignment horizontal="right"/>
    </xf>
    <xf numFmtId="165" fontId="6" fillId="0" borderId="0" xfId="99" applyNumberFormat="1" applyFont="1"/>
    <xf numFmtId="0" fontId="6" fillId="0" borderId="0" xfId="99" applyFont="1" applyFill="1" applyAlignment="1">
      <alignment horizontal="left" indent="2"/>
    </xf>
    <xf numFmtId="0" fontId="6" fillId="0" borderId="0" xfId="101" applyFont="1" applyFill="1" applyAlignment="1">
      <alignment horizontal="left" indent="2"/>
    </xf>
    <xf numFmtId="0" fontId="11" fillId="0" borderId="0" xfId="99" applyFont="1"/>
    <xf numFmtId="0" fontId="9" fillId="0" borderId="0" xfId="102" applyFont="1" applyFill="1" applyAlignment="1">
      <alignment horizontal="left" indent="2"/>
    </xf>
    <xf numFmtId="165" fontId="5" fillId="0" borderId="0" xfId="100" applyNumberFormat="1" applyFont="1" applyFill="1" applyAlignment="1">
      <alignment horizontal="right"/>
    </xf>
    <xf numFmtId="165" fontId="5" fillId="29" borderId="0" xfId="100" applyNumberFormat="1" applyFont="1" applyFill="1" applyAlignment="1">
      <alignment horizontal="right"/>
    </xf>
    <xf numFmtId="165" fontId="5" fillId="0" borderId="0" xfId="99" applyNumberFormat="1" applyFont="1" applyFill="1"/>
    <xf numFmtId="0" fontId="9" fillId="0" borderId="0" xfId="99" applyFont="1" applyFill="1"/>
    <xf numFmtId="0" fontId="6" fillId="0" borderId="0" xfId="102" applyFont="1" applyFill="1" applyAlignment="1">
      <alignment horizontal="left" indent="2"/>
    </xf>
    <xf numFmtId="0" fontId="4" fillId="0" borderId="0" xfId="99" applyFont="1"/>
    <xf numFmtId="0" fontId="4" fillId="0" borderId="0" xfId="99" applyFill="1"/>
    <xf numFmtId="0" fontId="10" fillId="0" borderId="0" xfId="99" applyFont="1"/>
    <xf numFmtId="165" fontId="5" fillId="0" borderId="0" xfId="99" applyNumberFormat="1" applyFont="1"/>
    <xf numFmtId="0" fontId="9" fillId="29" borderId="0" xfId="99" applyFont="1" applyFill="1"/>
    <xf numFmtId="165" fontId="4" fillId="0" borderId="0" xfId="99" applyNumberFormat="1"/>
    <xf numFmtId="0" fontId="4" fillId="29" borderId="0" xfId="99" applyFill="1"/>
    <xf numFmtId="0" fontId="6" fillId="0" borderId="0" xfId="98" applyFont="1"/>
    <xf numFmtId="0" fontId="6" fillId="0" borderId="3" xfId="98" applyFont="1" applyBorder="1"/>
    <xf numFmtId="0" fontId="6" fillId="0" borderId="3" xfId="0" applyFont="1" applyBorder="1" applyAlignment="1"/>
    <xf numFmtId="0" fontId="6" fillId="0" borderId="3" xfId="0" applyFont="1" applyBorder="1"/>
    <xf numFmtId="167" fontId="0" fillId="0" borderId="3" xfId="0" applyNumberFormat="1" applyBorder="1"/>
    <xf numFmtId="0" fontId="6" fillId="0" borderId="3" xfId="0" applyFont="1" applyBorder="1" applyAlignment="1">
      <alignment horizontal="justify" vertical="center"/>
    </xf>
    <xf numFmtId="166" fontId="6" fillId="0" borderId="3" xfId="8" applyNumberFormat="1" applyFont="1" applyBorder="1"/>
    <xf numFmtId="0" fontId="6" fillId="0" borderId="3" xfId="0" applyFont="1" applyBorder="1" applyAlignment="1">
      <alignment horizontal="right"/>
    </xf>
    <xf numFmtId="1" fontId="6" fillId="0" borderId="3" xfId="0" applyNumberFormat="1" applyFont="1" applyBorder="1" applyAlignment="1">
      <alignment horizontal="right"/>
    </xf>
    <xf numFmtId="1" fontId="6" fillId="0" borderId="3" xfId="0" applyNumberFormat="1" applyFont="1" applyFill="1" applyBorder="1" applyAlignment="1">
      <alignment horizontal="right"/>
    </xf>
    <xf numFmtId="0" fontId="6" fillId="0" borderId="3" xfId="0" applyFont="1" applyFill="1" applyBorder="1" applyAlignment="1">
      <alignment horizontal="right"/>
    </xf>
    <xf numFmtId="0" fontId="4" fillId="0" borderId="3" xfId="57" applyBorder="1"/>
    <xf numFmtId="0" fontId="6" fillId="0" borderId="0" xfId="97" applyFont="1" applyFill="1" applyBorder="1"/>
    <xf numFmtId="0" fontId="6" fillId="0" borderId="3" xfId="57" applyFont="1" applyBorder="1"/>
    <xf numFmtId="0" fontId="0" fillId="0" borderId="0" xfId="0" applyFont="1"/>
    <xf numFmtId="0" fontId="4" fillId="0" borderId="0" xfId="57" applyFont="1"/>
    <xf numFmtId="174" fontId="6" fillId="0" borderId="0" xfId="0" applyNumberFormat="1" applyFont="1" applyFill="1" applyBorder="1"/>
    <xf numFmtId="0" fontId="52" fillId="0" borderId="0" xfId="0" applyFont="1"/>
    <xf numFmtId="0" fontId="53" fillId="0" borderId="0" xfId="0" applyFont="1"/>
    <xf numFmtId="0" fontId="53" fillId="0" borderId="0" xfId="103" applyFont="1" applyFill="1" applyAlignment="1">
      <alignment horizontal="right" wrapText="1"/>
    </xf>
    <xf numFmtId="0" fontId="53" fillId="0" borderId="0" xfId="103" applyFont="1" applyFill="1"/>
    <xf numFmtId="0" fontId="53" fillId="0" borderId="0" xfId="103" applyFont="1" applyFill="1" applyAlignment="1">
      <alignment horizontal="right"/>
    </xf>
    <xf numFmtId="0" fontId="6" fillId="0" borderId="0" xfId="57" applyFont="1"/>
    <xf numFmtId="168" fontId="6" fillId="0" borderId="0" xfId="1" applyNumberFormat="1" applyFont="1" applyFill="1" applyAlignment="1"/>
    <xf numFmtId="0" fontId="53" fillId="0" borderId="0" xfId="103" applyFont="1" applyFill="1" applyAlignment="1">
      <alignment horizontal="center"/>
    </xf>
    <xf numFmtId="173" fontId="6" fillId="0" borderId="0" xfId="0" applyNumberFormat="1" applyFont="1" applyFill="1"/>
    <xf numFmtId="173" fontId="6" fillId="0" borderId="0" xfId="0" applyNumberFormat="1" applyFont="1"/>
    <xf numFmtId="0" fontId="5" fillId="0" borderId="0" xfId="104" applyFont="1"/>
    <xf numFmtId="0" fontId="4" fillId="0" borderId="0" xfId="104"/>
    <xf numFmtId="0" fontId="5" fillId="0" borderId="0" xfId="104" applyFont="1" applyAlignment="1">
      <alignment horizontal="right" wrapText="1"/>
    </xf>
    <xf numFmtId="14" fontId="16" fillId="0" borderId="0" xfId="93" applyNumberFormat="1" applyFont="1"/>
    <xf numFmtId="14" fontId="16" fillId="0" borderId="0" xfId="93" applyNumberFormat="1" applyFont="1" applyBorder="1"/>
    <xf numFmtId="0" fontId="6" fillId="0" borderId="0" xfId="104" applyFont="1"/>
    <xf numFmtId="0" fontId="5" fillId="0" borderId="0" xfId="104" applyFont="1" applyBorder="1" applyAlignment="1">
      <alignment horizontal="center"/>
    </xf>
    <xf numFmtId="17" fontId="6" fillId="0" borderId="0" xfId="0" applyNumberFormat="1" applyFont="1"/>
    <xf numFmtId="0" fontId="53" fillId="0" borderId="0" xfId="61" applyFont="1" applyAlignment="1">
      <alignment horizontal="left" indent="1"/>
    </xf>
    <xf numFmtId="168" fontId="53" fillId="0" borderId="0" xfId="1" applyNumberFormat="1" applyFont="1"/>
    <xf numFmtId="168" fontId="6" fillId="0" borderId="0" xfId="1" applyNumberFormat="1" applyFont="1" applyFill="1"/>
    <xf numFmtId="0" fontId="6" fillId="0" borderId="0" xfId="61" applyFont="1" applyAlignment="1">
      <alignment horizontal="left" indent="1"/>
    </xf>
    <xf numFmtId="1" fontId="6" fillId="0" borderId="0" xfId="0" applyNumberFormat="1" applyFont="1"/>
    <xf numFmtId="174" fontId="6" fillId="0" borderId="0" xfId="0" applyNumberFormat="1" applyFont="1" applyFill="1"/>
    <xf numFmtId="1" fontId="6" fillId="0" borderId="0" xfId="0" applyNumberFormat="1" applyFont="1" applyFill="1"/>
    <xf numFmtId="0" fontId="12" fillId="0" borderId="0" xfId="57" applyFont="1" applyAlignment="1">
      <alignment horizontal="center"/>
    </xf>
    <xf numFmtId="0" fontId="6" fillId="0" borderId="0" xfId="57" applyFont="1" applyAlignment="1"/>
    <xf numFmtId="0" fontId="6" fillId="0" borderId="0" xfId="57" applyFont="1" applyFill="1"/>
    <xf numFmtId="0" fontId="6" fillId="29" borderId="1" xfId="57" applyFont="1" applyFill="1" applyBorder="1" applyAlignment="1">
      <alignment horizontal="right" vertical="top" wrapText="1"/>
    </xf>
    <xf numFmtId="0" fontId="6" fillId="0" borderId="1" xfId="57" applyFont="1" applyFill="1" applyBorder="1" applyAlignment="1">
      <alignment horizontal="right" vertical="top" wrapText="1"/>
    </xf>
    <xf numFmtId="0" fontId="6" fillId="0" borderId="0" xfId="57" applyFont="1" applyFill="1" applyBorder="1" applyAlignment="1">
      <alignment horizontal="right" vertical="top" wrapText="1"/>
    </xf>
    <xf numFmtId="0" fontId="6" fillId="29" borderId="0" xfId="57" applyFont="1" applyFill="1" applyAlignment="1">
      <alignment horizontal="right" vertical="top" wrapText="1"/>
    </xf>
    <xf numFmtId="0" fontId="6" fillId="0" borderId="0" xfId="57" applyFont="1" applyFill="1" applyAlignment="1">
      <alignment horizontal="right" vertical="top" wrapText="1"/>
    </xf>
    <xf numFmtId="0" fontId="5" fillId="0" borderId="0" xfId="57" applyFont="1" applyAlignment="1"/>
    <xf numFmtId="0" fontId="6" fillId="29" borderId="0" xfId="57" applyFont="1" applyFill="1" applyAlignment="1">
      <alignment horizontal="right" wrapText="1"/>
    </xf>
    <xf numFmtId="0" fontId="6" fillId="0" borderId="0" xfId="57" applyFont="1" applyFill="1" applyAlignment="1">
      <alignment horizontal="right" wrapText="1"/>
    </xf>
    <xf numFmtId="165" fontId="6" fillId="29" borderId="0" xfId="57" quotePrefix="1" applyNumberFormat="1" applyFont="1" applyFill="1" applyAlignment="1">
      <alignment horizontal="right"/>
    </xf>
    <xf numFmtId="3" fontId="6" fillId="0" borderId="0" xfId="57" applyNumberFormat="1" applyFont="1" applyFill="1" applyAlignment="1">
      <alignment horizontal="right" wrapText="1"/>
    </xf>
    <xf numFmtId="165" fontId="6" fillId="29" borderId="0" xfId="57" applyNumberFormat="1" applyFont="1" applyFill="1"/>
    <xf numFmtId="165" fontId="5" fillId="29" borderId="0" xfId="57" applyNumberFormat="1" applyFont="1" applyFill="1"/>
    <xf numFmtId="3" fontId="5" fillId="0" borderId="0" xfId="57" applyNumberFormat="1" applyFont="1" applyFill="1" applyAlignment="1">
      <alignment horizontal="right" wrapText="1"/>
    </xf>
    <xf numFmtId="0" fontId="6" fillId="0" borderId="0" xfId="57" applyFont="1" applyFill="1" applyAlignment="1"/>
    <xf numFmtId="0" fontId="9" fillId="0" borderId="0" xfId="57" applyFont="1" applyFill="1" applyAlignment="1"/>
    <xf numFmtId="3" fontId="9" fillId="0" borderId="0" xfId="57" applyNumberFormat="1" applyFont="1" applyFill="1" applyAlignment="1">
      <alignment horizontal="right" wrapText="1"/>
    </xf>
    <xf numFmtId="0" fontId="9" fillId="0" borderId="0" xfId="57" applyFont="1" applyAlignment="1"/>
    <xf numFmtId="165" fontId="9" fillId="0" borderId="0" xfId="57" applyNumberFormat="1" applyFont="1" applyFill="1"/>
    <xf numFmtId="3" fontId="4" fillId="0" borderId="0" xfId="57" applyNumberFormat="1" applyFont="1" applyFill="1"/>
    <xf numFmtId="0" fontId="6" fillId="0" borderId="3" xfId="57" applyFont="1" applyBorder="1" applyAlignment="1">
      <alignment horizontal="justify" vertical="center"/>
    </xf>
    <xf numFmtId="0" fontId="6" fillId="0" borderId="3" xfId="105" applyFont="1" applyBorder="1"/>
    <xf numFmtId="0" fontId="4" fillId="0" borderId="0" xfId="105" applyFont="1" applyAlignment="1"/>
    <xf numFmtId="0" fontId="6" fillId="0" borderId="0" xfId="105" applyFont="1"/>
    <xf numFmtId="0" fontId="12" fillId="0" borderId="0" xfId="105" applyFont="1" applyAlignment="1">
      <alignment horizontal="center"/>
    </xf>
    <xf numFmtId="0" fontId="6" fillId="0" borderId="0" xfId="105" applyFont="1" applyAlignment="1"/>
    <xf numFmtId="0" fontId="6" fillId="29" borderId="1" xfId="105" applyFont="1" applyFill="1" applyBorder="1" applyAlignment="1">
      <alignment horizontal="right" wrapText="1"/>
    </xf>
    <xf numFmtId="0" fontId="6" fillId="0" borderId="1" xfId="105" applyFont="1" applyFill="1" applyBorder="1" applyAlignment="1">
      <alignment horizontal="right" vertical="top" wrapText="1"/>
    </xf>
    <xf numFmtId="0" fontId="6" fillId="0" borderId="1" xfId="105" applyFont="1" applyBorder="1" applyAlignment="1">
      <alignment horizontal="right"/>
    </xf>
    <xf numFmtId="0" fontId="6" fillId="0" borderId="0" xfId="105" applyFont="1" applyBorder="1" applyAlignment="1">
      <alignment horizontal="right"/>
    </xf>
    <xf numFmtId="0" fontId="6" fillId="29" borderId="0" xfId="105" applyFont="1" applyFill="1" applyAlignment="1">
      <alignment horizontal="right" wrapText="1"/>
    </xf>
    <xf numFmtId="0" fontId="6" fillId="0" borderId="0" xfId="105" applyFont="1" applyFill="1" applyAlignment="1">
      <alignment horizontal="right" vertical="top" wrapText="1"/>
    </xf>
    <xf numFmtId="0" fontId="5" fillId="0" borderId="0" xfId="105" applyFont="1" applyAlignment="1">
      <alignment horizontal="left"/>
    </xf>
    <xf numFmtId="0" fontId="6" fillId="0" borderId="0" xfId="105" applyFont="1" applyFill="1" applyAlignment="1">
      <alignment horizontal="right" wrapText="1"/>
    </xf>
    <xf numFmtId="0" fontId="9" fillId="0" borderId="0" xfId="105" applyFont="1" applyAlignment="1">
      <alignment horizontal="left"/>
    </xf>
    <xf numFmtId="0" fontId="6" fillId="0" borderId="0" xfId="105" applyFont="1" applyAlignment="1">
      <alignment horizontal="left" indent="1"/>
    </xf>
    <xf numFmtId="165" fontId="6" fillId="29" borderId="0" xfId="105" applyNumberFormat="1" applyFont="1" applyFill="1"/>
    <xf numFmtId="3" fontId="6" fillId="0" borderId="0" xfId="105" applyNumberFormat="1" applyFont="1" applyFill="1" applyAlignment="1">
      <alignment horizontal="right" wrapText="1"/>
    </xf>
    <xf numFmtId="165" fontId="6" fillId="0" borderId="0" xfId="105" applyNumberFormat="1" applyFont="1" applyAlignment="1">
      <alignment horizontal="right"/>
    </xf>
    <xf numFmtId="0" fontId="6" fillId="0" borderId="0" xfId="105" applyFont="1" applyFill="1" applyAlignment="1">
      <alignment horizontal="left" indent="1"/>
    </xf>
    <xf numFmtId="165" fontId="9" fillId="29" borderId="0" xfId="105" applyNumberFormat="1" applyFont="1" applyFill="1"/>
    <xf numFmtId="3" fontId="9" fillId="0" borderId="0" xfId="105" applyNumberFormat="1" applyFont="1" applyFill="1" applyAlignment="1">
      <alignment horizontal="right" wrapText="1"/>
    </xf>
    <xf numFmtId="165" fontId="9" fillId="0" borderId="0" xfId="105" applyNumberFormat="1" applyFont="1" applyAlignment="1">
      <alignment horizontal="right"/>
    </xf>
    <xf numFmtId="0" fontId="6" fillId="0" borderId="0" xfId="105" applyFont="1" applyAlignment="1">
      <alignment horizontal="left"/>
    </xf>
    <xf numFmtId="165" fontId="5" fillId="29" borderId="0" xfId="105" applyNumberFormat="1" applyFont="1" applyFill="1"/>
    <xf numFmtId="0" fontId="6" fillId="0" borderId="0" xfId="105" applyFont="1" applyAlignment="1">
      <alignment horizontal="left" indent="2"/>
    </xf>
    <xf numFmtId="165" fontId="6" fillId="29" borderId="0" xfId="105" quotePrefix="1" applyNumberFormat="1" applyFont="1" applyFill="1" applyAlignment="1">
      <alignment horizontal="right"/>
    </xf>
    <xf numFmtId="2" fontId="6" fillId="0" borderId="0" xfId="105" applyNumberFormat="1" applyFont="1" applyAlignment="1">
      <alignment horizontal="left" indent="1"/>
    </xf>
    <xf numFmtId="3" fontId="5" fillId="0" borderId="0" xfId="105" applyNumberFormat="1" applyFont="1" applyFill="1" applyAlignment="1">
      <alignment horizontal="right" wrapText="1"/>
    </xf>
    <xf numFmtId="165" fontId="5" fillId="0" borderId="0" xfId="105" applyNumberFormat="1" applyFont="1" applyAlignment="1">
      <alignment horizontal="right"/>
    </xf>
    <xf numFmtId="165" fontId="6" fillId="29" borderId="0" xfId="105" applyNumberFormat="1" applyFont="1" applyFill="1" applyAlignment="1">
      <alignment horizontal="right"/>
    </xf>
    <xf numFmtId="0" fontId="6" fillId="0" borderId="0" xfId="105" applyFont="1" applyFill="1"/>
    <xf numFmtId="0" fontId="6" fillId="0" borderId="3" xfId="105" applyFont="1" applyBorder="1" applyAlignment="1">
      <alignment horizontal="justify" vertical="center"/>
    </xf>
    <xf numFmtId="0" fontId="6" fillId="29" borderId="1" xfId="105" applyFont="1" applyFill="1" applyBorder="1" applyAlignment="1">
      <alignment horizontal="right" vertical="top" wrapText="1"/>
    </xf>
    <xf numFmtId="0" fontId="6" fillId="29" borderId="0" xfId="105" applyFont="1" applyFill="1" applyAlignment="1">
      <alignment horizontal="right" vertical="top" wrapText="1"/>
    </xf>
    <xf numFmtId="0" fontId="6" fillId="0" borderId="0" xfId="105" applyFont="1" applyFill="1" applyAlignment="1"/>
    <xf numFmtId="3" fontId="6" fillId="0" borderId="0" xfId="105" applyNumberFormat="1" applyFont="1" applyFill="1" applyAlignment="1">
      <alignment horizontal="right" vertical="top" wrapText="1"/>
    </xf>
    <xf numFmtId="0" fontId="5" fillId="0" borderId="0" xfId="105" applyFont="1" applyAlignment="1"/>
    <xf numFmtId="3" fontId="5" fillId="29" borderId="0" xfId="105" applyNumberFormat="1" applyFont="1" applyFill="1" applyAlignment="1">
      <alignment horizontal="right" vertical="top" wrapText="1"/>
    </xf>
    <xf numFmtId="3" fontId="5" fillId="0" borderId="0" xfId="105" applyNumberFormat="1" applyFont="1" applyFill="1" applyAlignment="1">
      <alignment horizontal="right" vertical="top" wrapText="1"/>
    </xf>
    <xf numFmtId="165" fontId="6" fillId="0" borderId="3" xfId="105" applyNumberFormat="1" applyFont="1" applyBorder="1"/>
    <xf numFmtId="3" fontId="6" fillId="0" borderId="0" xfId="105" applyNumberFormat="1" applyFont="1"/>
    <xf numFmtId="175" fontId="6" fillId="29" borderId="1" xfId="105" applyNumberFormat="1" applyFont="1" applyFill="1" applyBorder="1" applyAlignment="1">
      <alignment horizontal="right"/>
    </xf>
    <xf numFmtId="176" fontId="6" fillId="29" borderId="0" xfId="105" applyNumberFormat="1" applyFont="1" applyFill="1" applyAlignment="1">
      <alignment horizontal="right"/>
    </xf>
    <xf numFmtId="176" fontId="5" fillId="29" borderId="0" xfId="105" applyNumberFormat="1" applyFont="1" applyFill="1" applyAlignment="1">
      <alignment horizontal="right"/>
    </xf>
    <xf numFmtId="173" fontId="5" fillId="0" borderId="0" xfId="105" applyNumberFormat="1" applyFont="1" applyFill="1" applyAlignment="1">
      <alignment horizontal="right"/>
    </xf>
    <xf numFmtId="176" fontId="5" fillId="0" borderId="0" xfId="105" applyNumberFormat="1" applyFont="1"/>
    <xf numFmtId="165" fontId="6" fillId="29" borderId="0" xfId="105" applyNumberFormat="1" applyFont="1" applyFill="1" applyAlignment="1"/>
    <xf numFmtId="173" fontId="6" fillId="0" borderId="0" xfId="105" applyNumberFormat="1" applyFont="1" applyFill="1" applyAlignment="1">
      <alignment horizontal="right" vertical="top" wrapText="1"/>
    </xf>
    <xf numFmtId="0" fontId="9" fillId="0" borderId="0" xfId="105" applyFont="1" applyAlignment="1"/>
    <xf numFmtId="176" fontId="9" fillId="29" borderId="0" xfId="105" applyNumberFormat="1" applyFont="1" applyFill="1" applyAlignment="1">
      <alignment horizontal="right"/>
    </xf>
    <xf numFmtId="173" fontId="9" fillId="0" borderId="0" xfId="105" applyNumberFormat="1" applyFont="1" applyFill="1" applyAlignment="1">
      <alignment horizontal="right"/>
    </xf>
    <xf numFmtId="176" fontId="6" fillId="0" borderId="0" xfId="105" applyNumberFormat="1" applyFont="1"/>
    <xf numFmtId="0" fontId="6" fillId="0" borderId="0" xfId="105" quotePrefix="1" applyFont="1" applyFill="1" applyAlignment="1">
      <alignment horizontal="left" indent="1"/>
    </xf>
    <xf numFmtId="176" fontId="6" fillId="29" borderId="0" xfId="105" quotePrefix="1" applyNumberFormat="1" applyFont="1" applyFill="1" applyAlignment="1">
      <alignment horizontal="right"/>
    </xf>
    <xf numFmtId="0" fontId="6" fillId="0" borderId="0" xfId="105" applyNumberFormat="1" applyFont="1" applyFill="1" applyAlignment="1">
      <alignment horizontal="right" vertical="top" wrapText="1"/>
    </xf>
    <xf numFmtId="173" fontId="5" fillId="0" borderId="0" xfId="105" applyNumberFormat="1" applyFont="1" applyFill="1" applyAlignment="1">
      <alignment horizontal="right" vertical="top" wrapText="1"/>
    </xf>
    <xf numFmtId="173" fontId="6" fillId="0" borderId="0" xfId="105" applyNumberFormat="1" applyFont="1"/>
    <xf numFmtId="0" fontId="4" fillId="0" borderId="0" xfId="93"/>
    <xf numFmtId="0" fontId="4" fillId="0" borderId="0" xfId="93" applyFill="1"/>
    <xf numFmtId="0" fontId="4" fillId="29" borderId="0" xfId="93" applyFill="1"/>
    <xf numFmtId="0" fontId="4" fillId="0" borderId="0" xfId="93" applyFont="1" applyFill="1"/>
    <xf numFmtId="0" fontId="6" fillId="0" borderId="1" xfId="93" applyFont="1" applyFill="1" applyBorder="1"/>
    <xf numFmtId="0" fontId="6" fillId="29" borderId="1" xfId="93" applyFont="1" applyFill="1" applyBorder="1" applyAlignment="1">
      <alignment horizontal="right" wrapText="1"/>
    </xf>
    <xf numFmtId="0" fontId="6" fillId="0" borderId="0" xfId="93" applyFont="1" applyFill="1"/>
    <xf numFmtId="0" fontId="6" fillId="0" borderId="0" xfId="93" applyFont="1" applyAlignment="1">
      <alignment horizontal="right" wrapText="1"/>
    </xf>
    <xf numFmtId="0" fontId="6" fillId="0" borderId="0" xfId="93" applyFont="1" applyFill="1" applyAlignment="1">
      <alignment horizontal="right"/>
    </xf>
    <xf numFmtId="0" fontId="6" fillId="0" borderId="0" xfId="93" applyFont="1" applyFill="1" applyAlignment="1">
      <alignment horizontal="right" wrapText="1"/>
    </xf>
    <xf numFmtId="0" fontId="54" fillId="0" borderId="0" xfId="93" applyFont="1" applyFill="1"/>
    <xf numFmtId="0" fontId="6" fillId="0" borderId="0" xfId="93" applyFont="1" applyAlignment="1">
      <alignment horizontal="right"/>
    </xf>
    <xf numFmtId="0" fontId="6" fillId="29" borderId="0" xfId="93" applyFont="1" applyFill="1" applyAlignment="1">
      <alignment horizontal="right"/>
    </xf>
    <xf numFmtId="0" fontId="9" fillId="0" borderId="0" xfId="93" applyFont="1" applyFill="1"/>
    <xf numFmtId="176" fontId="6" fillId="0" borderId="0" xfId="93" applyNumberFormat="1" applyFont="1" applyFill="1" applyAlignment="1">
      <alignment horizontal="right"/>
    </xf>
    <xf numFmtId="177" fontId="6" fillId="29" borderId="0" xfId="93" applyNumberFormat="1" applyFont="1" applyFill="1" applyAlignment="1">
      <alignment horizontal="right"/>
    </xf>
    <xf numFmtId="0" fontId="6" fillId="0" borderId="0" xfId="93" applyFont="1" applyFill="1" applyAlignment="1">
      <alignment horizontal="left" indent="1"/>
    </xf>
    <xf numFmtId="176" fontId="6" fillId="29" borderId="0" xfId="93" applyNumberFormat="1" applyFont="1" applyFill="1" applyAlignment="1">
      <alignment horizontal="right"/>
    </xf>
    <xf numFmtId="176" fontId="9" fillId="0" borderId="1" xfId="93" applyNumberFormat="1" applyFont="1" applyFill="1" applyBorder="1" applyAlignment="1">
      <alignment horizontal="right"/>
    </xf>
    <xf numFmtId="176" fontId="54" fillId="0" borderId="1" xfId="93" applyNumberFormat="1" applyFont="1" applyFill="1" applyBorder="1" applyAlignment="1">
      <alignment horizontal="right"/>
    </xf>
    <xf numFmtId="0" fontId="9" fillId="0" borderId="0" xfId="105" applyFont="1" applyFill="1" applyAlignment="1"/>
    <xf numFmtId="165" fontId="9" fillId="0" borderId="0" xfId="105" applyNumberFormat="1" applyFont="1" applyFill="1"/>
    <xf numFmtId="165" fontId="6" fillId="0" borderId="0" xfId="105" quotePrefix="1" applyNumberFormat="1" applyFont="1" applyFill="1" applyAlignment="1">
      <alignment horizontal="right"/>
    </xf>
    <xf numFmtId="165" fontId="6" fillId="0" borderId="0" xfId="105" applyNumberFormat="1" applyFont="1" applyFill="1"/>
    <xf numFmtId="0" fontId="5" fillId="0" borderId="0" xfId="105" applyFont="1" applyAlignment="1">
      <alignment horizontal="center"/>
    </xf>
    <xf numFmtId="0" fontId="5" fillId="0" borderId="0" xfId="105" applyFont="1" applyFill="1" applyAlignment="1"/>
    <xf numFmtId="165" fontId="5" fillId="0" borderId="0" xfId="105" applyNumberFormat="1" applyFont="1" applyFill="1"/>
    <xf numFmtId="0" fontId="6" fillId="0" borderId="3" xfId="105" applyFont="1" applyBorder="1" applyAlignment="1"/>
    <xf numFmtId="0" fontId="55" fillId="0" borderId="0" xfId="105" applyFont="1" applyAlignment="1">
      <alignment horizontal="justify" vertical="center"/>
    </xf>
    <xf numFmtId="0" fontId="9" fillId="0" borderId="0" xfId="105" applyFont="1" applyFill="1" applyAlignment="1">
      <alignment horizontal="right"/>
    </xf>
    <xf numFmtId="0" fontId="6" fillId="0" borderId="0" xfId="105" applyFont="1" applyFill="1" applyBorder="1" applyAlignment="1"/>
    <xf numFmtId="0" fontId="6" fillId="0" borderId="0" xfId="105" applyFont="1" applyFill="1" applyBorder="1"/>
    <xf numFmtId="0" fontId="6" fillId="0" borderId="0" xfId="105" applyFont="1" applyFill="1" applyBorder="1" applyAlignment="1">
      <alignment horizontal="right" vertical="top" wrapText="1"/>
    </xf>
    <xf numFmtId="0" fontId="6" fillId="0" borderId="0" xfId="105" applyFont="1" applyFill="1" applyBorder="1" applyAlignment="1">
      <alignment horizontal="right" wrapText="1"/>
    </xf>
    <xf numFmtId="165" fontId="9" fillId="0" borderId="0" xfId="105" applyNumberFormat="1" applyFont="1" applyFill="1" applyBorder="1"/>
    <xf numFmtId="165" fontId="6" fillId="0" borderId="0" xfId="105" applyNumberFormat="1" applyFont="1" applyFill="1" applyBorder="1"/>
    <xf numFmtId="165" fontId="5" fillId="0" borderId="0" xfId="105" applyNumberFormat="1" applyFont="1" applyFill="1" applyBorder="1"/>
    <xf numFmtId="0" fontId="56" fillId="0" borderId="0" xfId="105" applyFont="1" applyAlignment="1">
      <alignment wrapText="1"/>
    </xf>
    <xf numFmtId="0" fontId="56" fillId="0" borderId="0" xfId="105" applyFont="1"/>
    <xf numFmtId="0" fontId="4" fillId="0" borderId="0" xfId="95" applyFont="1" applyAlignment="1"/>
    <xf numFmtId="0" fontId="6" fillId="0" borderId="0" xfId="95" applyFont="1"/>
    <xf numFmtId="0" fontId="1" fillId="0" borderId="0" xfId="95"/>
    <xf numFmtId="0" fontId="6" fillId="0" borderId="1" xfId="95" applyFont="1" applyFill="1" applyBorder="1" applyAlignment="1">
      <alignment horizontal="right" vertical="top" wrapText="1"/>
    </xf>
    <xf numFmtId="0" fontId="6" fillId="0" borderId="0" xfId="95" applyFont="1" applyFill="1" applyAlignment="1">
      <alignment horizontal="right" vertical="top" wrapText="1"/>
    </xf>
    <xf numFmtId="0" fontId="6" fillId="29" borderId="0" xfId="95" applyFont="1" applyFill="1" applyAlignment="1">
      <alignment horizontal="right" vertical="top" wrapText="1"/>
    </xf>
    <xf numFmtId="0" fontId="6" fillId="0" borderId="0" xfId="95" applyFont="1" applyAlignment="1"/>
    <xf numFmtId="0" fontId="6" fillId="0" borderId="0" xfId="95" applyFont="1" applyFill="1" applyAlignment="1"/>
    <xf numFmtId="0" fontId="6" fillId="29" borderId="0" xfId="95" applyFont="1" applyFill="1" applyAlignment="1">
      <alignment horizontal="right" wrapText="1"/>
    </xf>
    <xf numFmtId="0" fontId="6" fillId="0" borderId="0" xfId="95" applyFont="1" applyFill="1" applyAlignment="1">
      <alignment horizontal="right" wrapText="1"/>
    </xf>
    <xf numFmtId="0" fontId="9" fillId="0" borderId="0" xfId="95" applyFont="1" applyAlignment="1"/>
    <xf numFmtId="0" fontId="9" fillId="0" borderId="0" xfId="95" applyFont="1" applyFill="1" applyAlignment="1">
      <alignment horizontal="right"/>
    </xf>
    <xf numFmtId="165" fontId="9" fillId="29" borderId="0" xfId="95" applyNumberFormat="1" applyFont="1" applyFill="1" applyAlignment="1">
      <alignment horizontal="right"/>
    </xf>
    <xf numFmtId="165" fontId="9" fillId="0" borderId="0" xfId="95" applyNumberFormat="1" applyFont="1" applyFill="1" applyAlignment="1">
      <alignment horizontal="right"/>
    </xf>
    <xf numFmtId="0" fontId="6" fillId="0" borderId="0" xfId="95" applyFont="1" applyFill="1" applyAlignment="1">
      <alignment horizontal="right"/>
    </xf>
    <xf numFmtId="165" fontId="6" fillId="29" borderId="0" xfId="95" applyNumberFormat="1" applyFont="1" applyFill="1" applyAlignment="1">
      <alignment horizontal="right"/>
    </xf>
    <xf numFmtId="165" fontId="6" fillId="0" borderId="0" xfId="95" applyNumberFormat="1" applyFont="1" applyFill="1"/>
    <xf numFmtId="165" fontId="6" fillId="0" borderId="0" xfId="95" applyNumberFormat="1" applyFont="1" applyFill="1" applyAlignment="1">
      <alignment horizontal="right"/>
    </xf>
    <xf numFmtId="0" fontId="5" fillId="0" borderId="0" xfId="95" applyFont="1" applyAlignment="1"/>
    <xf numFmtId="0" fontId="5" fillId="0" borderId="0" xfId="95" applyFont="1" applyFill="1" applyAlignment="1">
      <alignment horizontal="right"/>
    </xf>
    <xf numFmtId="165" fontId="5" fillId="29" borderId="0" xfId="95" applyNumberFormat="1" applyFont="1" applyFill="1"/>
    <xf numFmtId="165" fontId="5" fillId="0" borderId="0" xfId="95" applyNumberFormat="1" applyFont="1" applyFill="1"/>
    <xf numFmtId="0" fontId="6" fillId="0" borderId="3" xfId="95" applyFont="1" applyBorder="1" applyAlignment="1"/>
    <xf numFmtId="0" fontId="6" fillId="0" borderId="3" xfId="95" applyFont="1" applyBorder="1"/>
    <xf numFmtId="0" fontId="6" fillId="0" borderId="3" xfId="95" applyFont="1" applyFill="1" applyBorder="1"/>
    <xf numFmtId="165" fontId="6" fillId="29" borderId="0" xfId="95" applyNumberFormat="1" applyFont="1" applyFill="1"/>
    <xf numFmtId="0" fontId="1" fillId="0" borderId="0" xfId="95" applyBorder="1"/>
    <xf numFmtId="0" fontId="12" fillId="0" borderId="0" xfId="95" applyFont="1" applyAlignment="1">
      <alignment horizontal="center"/>
    </xf>
    <xf numFmtId="0" fontId="58" fillId="0" borderId="0" xfId="95" applyFont="1" applyAlignment="1">
      <alignment horizontal="center"/>
    </xf>
    <xf numFmtId="0" fontId="1" fillId="0" borderId="0" xfId="95" applyAlignment="1"/>
    <xf numFmtId="0" fontId="6" fillId="0" borderId="1" xfId="95" applyFont="1" applyBorder="1" applyAlignment="1">
      <alignment horizontal="right" vertical="top"/>
    </xf>
    <xf numFmtId="0" fontId="6" fillId="0" borderId="0" xfId="95" applyFont="1" applyBorder="1" applyAlignment="1">
      <alignment horizontal="right" vertical="top"/>
    </xf>
    <xf numFmtId="0" fontId="6" fillId="0" borderId="0" xfId="0" applyFont="1" applyAlignment="1"/>
    <xf numFmtId="0" fontId="50" fillId="0" borderId="0" xfId="0" applyFont="1" applyAlignment="1">
      <alignment vertical="center"/>
    </xf>
    <xf numFmtId="0" fontId="4" fillId="0" borderId="0" xfId="0" applyFont="1" applyAlignment="1">
      <alignment horizontal="left" vertical="center"/>
    </xf>
    <xf numFmtId="0" fontId="21" fillId="0" borderId="0" xfId="0" applyFont="1"/>
    <xf numFmtId="0" fontId="21" fillId="0" borderId="0" xfId="0" applyFont="1" applyAlignment="1"/>
    <xf numFmtId="0" fontId="49" fillId="0" borderId="0" xfId="0" applyFont="1"/>
    <xf numFmtId="0" fontId="21" fillId="0" borderId="0" xfId="0" applyFont="1" applyAlignment="1">
      <alignment horizontal="center"/>
    </xf>
    <xf numFmtId="0" fontId="4" fillId="0" borderId="0" xfId="0" applyFont="1" applyFill="1" applyAlignment="1">
      <alignment horizontal="left" vertical="top"/>
    </xf>
    <xf numFmtId="0" fontId="4" fillId="0" borderId="0" xfId="98" applyFont="1"/>
    <xf numFmtId="0" fontId="21" fillId="0" borderId="0" xfId="99" applyFont="1"/>
    <xf numFmtId="0" fontId="21" fillId="0" borderId="0" xfId="105" applyFont="1" applyAlignment="1">
      <alignment horizontal="center"/>
    </xf>
    <xf numFmtId="0" fontId="21" fillId="0" borderId="0" xfId="105" applyFont="1"/>
    <xf numFmtId="0" fontId="1" fillId="0" borderId="0" xfId="95" applyFont="1"/>
    <xf numFmtId="0" fontId="12" fillId="0" borderId="0" xfId="0" applyFont="1" applyAlignment="1">
      <alignment horizontal="center"/>
    </xf>
    <xf numFmtId="0" fontId="6" fillId="0" borderId="0" xfId="0" applyFont="1" applyAlignment="1">
      <alignment horizontal="right" wrapText="1"/>
    </xf>
    <xf numFmtId="0" fontId="6" fillId="0" borderId="0" xfId="0" applyFont="1" applyBorder="1" applyAlignment="1">
      <alignment horizontal="right" wrapText="1"/>
    </xf>
    <xf numFmtId="0" fontId="6" fillId="2" borderId="0" xfId="0" applyFont="1" applyFill="1" applyAlignment="1">
      <alignment horizontal="right" wrapText="1"/>
    </xf>
    <xf numFmtId="0" fontId="6" fillId="0" borderId="0" xfId="0" applyFont="1" applyFill="1" applyAlignment="1">
      <alignment horizontal="right" wrapText="1"/>
    </xf>
    <xf numFmtId="0" fontId="7" fillId="0" borderId="0" xfId="0" applyFont="1" applyAlignment="1">
      <alignment horizontal="center"/>
    </xf>
    <xf numFmtId="0" fontId="9" fillId="0" borderId="0" xfId="95" applyFont="1" applyFill="1" applyAlignment="1"/>
    <xf numFmtId="165" fontId="9" fillId="29" borderId="0" xfId="95" applyNumberFormat="1" applyFont="1" applyFill="1"/>
    <xf numFmtId="165" fontId="9" fillId="0" borderId="0" xfId="95" applyNumberFormat="1" applyFont="1" applyFill="1"/>
    <xf numFmtId="165" fontId="6" fillId="29" borderId="0" xfId="95" quotePrefix="1" applyNumberFormat="1" applyFont="1" applyFill="1" applyAlignment="1">
      <alignment horizontal="right"/>
    </xf>
    <xf numFmtId="0" fontId="5" fillId="0" borderId="0" xfId="95" applyFont="1" applyFill="1" applyAlignment="1"/>
    <xf numFmtId="0" fontId="1" fillId="0" borderId="3" xfId="95" applyBorder="1"/>
    <xf numFmtId="0" fontId="6" fillId="0" borderId="0" xfId="0" applyFont="1" applyAlignment="1">
      <alignment horizontal="right" wrapText="1"/>
    </xf>
    <xf numFmtId="0" fontId="6" fillId="2" borderId="0" xfId="0" applyFont="1" applyFill="1" applyAlignment="1">
      <alignment horizontal="right" wrapText="1"/>
    </xf>
    <xf numFmtId="0" fontId="6" fillId="0" borderId="0" xfId="0" applyFont="1" applyFill="1" applyAlignment="1">
      <alignment horizontal="right" wrapText="1"/>
    </xf>
    <xf numFmtId="0" fontId="6" fillId="0" borderId="0" xfId="97" applyFont="1" applyAlignment="1">
      <alignment horizontal="right" vertical="top" wrapText="1"/>
    </xf>
    <xf numFmtId="0" fontId="6" fillId="29" borderId="0" xfId="93" applyFont="1" applyFill="1" applyAlignment="1">
      <alignment horizontal="right" wrapText="1"/>
    </xf>
    <xf numFmtId="168" fontId="53" fillId="0" borderId="0" xfId="1" applyNumberFormat="1" applyFont="1" applyFill="1" applyAlignment="1">
      <alignment horizontal="right"/>
    </xf>
    <xf numFmtId="173" fontId="6" fillId="0" borderId="0" xfId="93" quotePrefix="1" applyNumberFormat="1" applyFont="1" applyFill="1" applyAlignment="1">
      <alignment horizontal="right"/>
    </xf>
    <xf numFmtId="176" fontId="6" fillId="29" borderId="3" xfId="93" applyNumberFormat="1" applyFont="1" applyFill="1" applyBorder="1" applyAlignment="1">
      <alignment horizontal="right"/>
    </xf>
    <xf numFmtId="177" fontId="5" fillId="29" borderId="0" xfId="93" applyNumberFormat="1" applyFont="1" applyFill="1" applyAlignment="1">
      <alignment horizontal="right"/>
    </xf>
    <xf numFmtId="0" fontId="4" fillId="0" borderId="0" xfId="93" applyFill="1" applyAlignment="1">
      <alignment horizontal="right"/>
    </xf>
    <xf numFmtId="0" fontId="4" fillId="0" borderId="0" xfId="93" applyAlignment="1">
      <alignment horizontal="right"/>
    </xf>
    <xf numFmtId="0" fontId="6" fillId="0" borderId="3" xfId="93" applyFont="1" applyFill="1" applyBorder="1" applyAlignment="1">
      <alignment horizontal="right"/>
    </xf>
    <xf numFmtId="177" fontId="5" fillId="29" borderId="1" xfId="93" applyNumberFormat="1" applyFont="1" applyFill="1" applyBorder="1" applyAlignment="1">
      <alignment horizontal="right"/>
    </xf>
    <xf numFmtId="0" fontId="5" fillId="0" borderId="0" xfId="93" applyFont="1" applyFill="1"/>
    <xf numFmtId="165" fontId="9" fillId="29" borderId="0" xfId="105" applyNumberFormat="1" applyFont="1" applyFill="1" applyAlignment="1">
      <alignment horizontal="right"/>
    </xf>
    <xf numFmtId="165" fontId="9" fillId="0" borderId="0" xfId="105" applyNumberFormat="1" applyFont="1" applyFill="1" applyAlignment="1">
      <alignment horizontal="right"/>
    </xf>
    <xf numFmtId="165" fontId="6" fillId="0" borderId="0" xfId="105" applyNumberFormat="1" applyFont="1" applyFill="1" applyAlignment="1">
      <alignment horizontal="right"/>
    </xf>
    <xf numFmtId="165" fontId="5" fillId="0" borderId="0" xfId="105" applyNumberFormat="1" applyFont="1" applyFill="1" applyAlignment="1">
      <alignment horizontal="right"/>
    </xf>
    <xf numFmtId="165" fontId="5" fillId="29" borderId="0" xfId="105" quotePrefix="1" applyNumberFormat="1" applyFont="1" applyFill="1" applyAlignment="1">
      <alignment horizontal="right"/>
    </xf>
    <xf numFmtId="177" fontId="6" fillId="0" borderId="0" xfId="0" applyNumberFormat="1" applyFont="1"/>
    <xf numFmtId="0" fontId="12" fillId="0" borderId="0" xfId="0" applyFont="1" applyAlignment="1">
      <alignment horizontal="center" vertical="center"/>
    </xf>
    <xf numFmtId="0" fontId="6" fillId="0" borderId="0" xfId="0" applyFont="1" applyAlignment="1"/>
    <xf numFmtId="0" fontId="6" fillId="0" borderId="0" xfId="8" applyFont="1" applyAlignment="1"/>
    <xf numFmtId="0" fontId="6" fillId="0" borderId="0" xfId="8" applyFont="1" applyFill="1" applyAlignment="1">
      <alignment wrapText="1"/>
    </xf>
    <xf numFmtId="0" fontId="5" fillId="0" borderId="0" xfId="8" applyFont="1" applyAlignment="1"/>
    <xf numFmtId="0" fontId="6" fillId="0" borderId="0" xfId="0" applyFont="1" applyAlignment="1">
      <alignment horizontal="right" vertical="top" wrapText="1"/>
    </xf>
    <xf numFmtId="0" fontId="6" fillId="0" borderId="0" xfId="0" applyFont="1" applyAlignment="1">
      <alignment horizontal="right" wrapText="1"/>
    </xf>
    <xf numFmtId="0" fontId="6" fillId="0" borderId="0" xfId="0" applyFont="1" applyBorder="1" applyAlignment="1">
      <alignment horizontal="right" wrapText="1"/>
    </xf>
    <xf numFmtId="0" fontId="6" fillId="2" borderId="0" xfId="0" applyFont="1" applyFill="1" applyBorder="1" applyAlignment="1">
      <alignment horizontal="right" wrapText="1"/>
    </xf>
    <xf numFmtId="0" fontId="6" fillId="0" borderId="0" xfId="0" applyFont="1" applyFill="1" applyBorder="1" applyAlignment="1">
      <alignment horizontal="right" wrapText="1"/>
    </xf>
    <xf numFmtId="0" fontId="6" fillId="0" borderId="0" xfId="0" applyFont="1" applyAlignment="1"/>
    <xf numFmtId="0" fontId="6" fillId="0" borderId="0" xfId="0" applyFont="1" applyAlignment="1">
      <alignment horizontal="right" vertical="top"/>
    </xf>
    <xf numFmtId="0" fontId="49" fillId="0" borderId="0" xfId="0" applyFont="1" applyAlignment="1">
      <alignment horizontal="center" vertical="center"/>
    </xf>
    <xf numFmtId="0" fontId="6" fillId="0" borderId="0" xfId="0" quotePrefix="1" applyFont="1" applyAlignment="1"/>
    <xf numFmtId="3" fontId="6" fillId="0" borderId="0" xfId="0" applyNumberFormat="1" applyFont="1" applyAlignment="1">
      <alignment horizontal="right"/>
    </xf>
    <xf numFmtId="0" fontId="6" fillId="0" borderId="0" xfId="0" applyFont="1" applyAlignment="1"/>
    <xf numFmtId="0" fontId="6" fillId="0" borderId="0" xfId="98" applyFont="1" applyAlignment="1">
      <alignment vertical="top"/>
    </xf>
    <xf numFmtId="172" fontId="6" fillId="0" borderId="0" xfId="105" applyNumberFormat="1" applyFont="1" applyFill="1" applyAlignment="1">
      <alignment horizontal="right" vertical="top" wrapText="1"/>
    </xf>
    <xf numFmtId="165" fontId="9" fillId="29" borderId="0" xfId="57" quotePrefix="1" applyNumberFormat="1" applyFont="1" applyFill="1" applyAlignment="1">
      <alignment horizontal="right"/>
    </xf>
    <xf numFmtId="0" fontId="6" fillId="0" borderId="0" xfId="0" applyFont="1" applyAlignment="1">
      <alignment horizontal="left" vertical="center"/>
    </xf>
    <xf numFmtId="0" fontId="12" fillId="0" borderId="0" xfId="0" applyFont="1" applyAlignment="1">
      <alignment horizontal="center"/>
    </xf>
    <xf numFmtId="0" fontId="21" fillId="0" borderId="0" xfId="0" applyFont="1" applyAlignment="1">
      <alignment horizontal="center"/>
    </xf>
    <xf numFmtId="0" fontId="5" fillId="0" borderId="0" xfId="0" applyFont="1" applyAlignment="1">
      <alignment vertical="top"/>
    </xf>
    <xf numFmtId="0" fontId="6" fillId="0" borderId="0" xfId="0" applyFont="1" applyAlignment="1">
      <alignment horizontal="right" vertical="top" wrapText="1"/>
    </xf>
    <xf numFmtId="0" fontId="6" fillId="0" borderId="1" xfId="0" applyFont="1" applyBorder="1" applyAlignment="1">
      <alignment horizontal="right" wrapText="1"/>
    </xf>
    <xf numFmtId="0" fontId="6" fillId="0" borderId="0" xfId="0" applyFont="1" applyAlignment="1">
      <alignment horizontal="right" wrapText="1"/>
    </xf>
    <xf numFmtId="0" fontId="6" fillId="0" borderId="0" xfId="0" applyFont="1" applyBorder="1" applyAlignment="1">
      <alignment horizontal="right" wrapText="1"/>
    </xf>
    <xf numFmtId="0" fontId="6" fillId="2" borderId="0" xfId="0" applyFont="1" applyFill="1" applyBorder="1" applyAlignment="1">
      <alignment horizontal="right" wrapText="1"/>
    </xf>
    <xf numFmtId="0" fontId="6" fillId="2" borderId="0" xfId="0" applyFont="1" applyFill="1" applyAlignment="1">
      <alignment horizontal="right" wrapText="1"/>
    </xf>
    <xf numFmtId="0" fontId="6" fillId="0" borderId="0" xfId="0" applyFont="1" applyFill="1" applyBorder="1" applyAlignment="1">
      <alignment horizontal="right" wrapText="1"/>
    </xf>
    <xf numFmtId="0" fontId="6" fillId="0" borderId="0" xfId="0" applyFont="1" applyFill="1" applyAlignment="1">
      <alignment horizontal="right" wrapText="1"/>
    </xf>
    <xf numFmtId="0" fontId="6" fillId="0" borderId="1" xfId="0" applyFont="1" applyFill="1" applyBorder="1" applyAlignment="1">
      <alignment horizontal="right" wrapText="1"/>
    </xf>
    <xf numFmtId="0" fontId="6" fillId="0" borderId="2" xfId="0" applyFont="1" applyBorder="1" applyAlignment="1">
      <alignment horizontal="center" vertical="top" wrapText="1"/>
    </xf>
    <xf numFmtId="0" fontId="49" fillId="0" borderId="0" xfId="0" applyFont="1" applyAlignment="1">
      <alignment horizontal="center"/>
    </xf>
    <xf numFmtId="0" fontId="45" fillId="0" borderId="0" xfId="0" applyFont="1" applyAlignment="1">
      <alignment horizontal="center" vertical="center"/>
    </xf>
    <xf numFmtId="0" fontId="50" fillId="0" borderId="0" xfId="0" applyFont="1" applyAlignment="1">
      <alignment horizontal="center" vertical="center"/>
    </xf>
    <xf numFmtId="0" fontId="12" fillId="0" borderId="0" xfId="0" applyFont="1" applyAlignment="1">
      <alignment horizontal="center" vertical="center"/>
    </xf>
    <xf numFmtId="0" fontId="21" fillId="0" borderId="0" xfId="0" applyFont="1" applyAlignment="1">
      <alignment horizontal="center" vertical="center"/>
    </xf>
    <xf numFmtId="0" fontId="21" fillId="0" borderId="0" xfId="0" applyFont="1" applyAlignment="1">
      <alignment horizontal="center" vertical="top"/>
    </xf>
    <xf numFmtId="0" fontId="6" fillId="0" borderId="0" xfId="0" applyFont="1" applyAlignment="1">
      <alignment horizontal="left" vertical="top" wrapText="1"/>
    </xf>
    <xf numFmtId="0" fontId="6" fillId="0" borderId="0" xfId="0" applyFont="1" applyAlignment="1">
      <alignment horizontal="right" vertical="top" wrapText="1" indent="1"/>
    </xf>
    <xf numFmtId="0" fontId="61" fillId="0" borderId="0" xfId="0" applyFont="1" applyAlignment="1">
      <alignment horizontal="center"/>
    </xf>
    <xf numFmtId="0" fontId="6" fillId="0" borderId="0" xfId="0" applyFont="1" applyAlignment="1"/>
    <xf numFmtId="0" fontId="6" fillId="0" borderId="1" xfId="0" applyFont="1" applyFill="1" applyBorder="1" applyAlignment="1">
      <alignment horizontal="center"/>
    </xf>
    <xf numFmtId="0" fontId="6" fillId="0" borderId="0" xfId="0" applyFont="1" applyAlignment="1">
      <alignment horizontal="right" vertical="top"/>
    </xf>
    <xf numFmtId="0" fontId="6" fillId="0" borderId="2" xfId="0" applyFont="1" applyFill="1" applyBorder="1" applyAlignment="1">
      <alignment horizontal="center" vertical="top" wrapText="1"/>
    </xf>
    <xf numFmtId="0" fontId="6" fillId="0" borderId="2" xfId="97" applyFont="1" applyFill="1" applyBorder="1" applyAlignment="1">
      <alignment horizontal="center" vertical="top" wrapText="1"/>
    </xf>
    <xf numFmtId="0" fontId="6" fillId="0" borderId="2" xfId="97" applyFont="1" applyBorder="1" applyAlignment="1">
      <alignment horizontal="center" vertical="top" wrapText="1"/>
    </xf>
    <xf numFmtId="0" fontId="6" fillId="0" borderId="0" xfId="97" applyFont="1" applyAlignment="1">
      <alignment horizontal="right" vertical="top" wrapText="1"/>
    </xf>
    <xf numFmtId="0" fontId="12" fillId="0" borderId="0" xfId="97" applyFont="1" applyAlignment="1">
      <alignment horizontal="center"/>
    </xf>
    <xf numFmtId="0" fontId="4" fillId="0" borderId="0" xfId="97" applyFont="1" applyBorder="1" applyAlignment="1">
      <alignment horizontal="center"/>
    </xf>
    <xf numFmtId="0" fontId="4" fillId="0" borderId="0" xfId="97" applyFont="1" applyAlignment="1">
      <alignment horizontal="center"/>
    </xf>
    <xf numFmtId="0" fontId="7" fillId="0" borderId="0" xfId="0" applyFont="1" applyAlignment="1">
      <alignment horizontal="center"/>
    </xf>
    <xf numFmtId="0" fontId="4" fillId="0" borderId="0" xfId="0" applyFont="1" applyAlignment="1">
      <alignment horizontal="center"/>
    </xf>
    <xf numFmtId="0" fontId="6" fillId="0" borderId="0" xfId="0" applyFont="1" applyAlignment="1">
      <alignment horizontal="left" vertical="top"/>
    </xf>
    <xf numFmtId="164" fontId="6" fillId="0" borderId="2" xfId="7" applyNumberFormat="1" applyFont="1" applyBorder="1" applyAlignment="1">
      <alignment horizontal="center"/>
    </xf>
    <xf numFmtId="0" fontId="6" fillId="0" borderId="2" xfId="7" applyNumberFormat="1" applyFont="1" applyBorder="1" applyAlignment="1">
      <alignment horizontal="center"/>
    </xf>
    <xf numFmtId="0" fontId="4" fillId="0" borderId="0" xfId="0" applyFont="1" applyBorder="1" applyAlignment="1">
      <alignment horizontal="center"/>
    </xf>
    <xf numFmtId="0" fontId="4" fillId="0" borderId="0" xfId="0" applyFont="1" applyFill="1" applyBorder="1" applyAlignment="1">
      <alignment horizontal="center" vertical="top" wrapText="1"/>
    </xf>
    <xf numFmtId="0" fontId="12" fillId="0" borderId="0" xfId="98" applyFont="1" applyAlignment="1">
      <alignment horizontal="center"/>
    </xf>
    <xf numFmtId="0" fontId="21" fillId="0" borderId="0" xfId="98" applyFont="1" applyAlignment="1">
      <alignment horizontal="center"/>
    </xf>
    <xf numFmtId="0" fontId="6" fillId="0" borderId="0" xfId="98" applyFont="1" applyAlignment="1">
      <alignment horizontal="left" vertical="top" wrapText="1"/>
    </xf>
    <xf numFmtId="0" fontId="12" fillId="0" borderId="0" xfId="99" applyFont="1" applyAlignment="1">
      <alignment horizontal="center"/>
    </xf>
    <xf numFmtId="0" fontId="21" fillId="0" borderId="0" xfId="99" applyFont="1" applyAlignment="1">
      <alignment horizontal="center"/>
    </xf>
    <xf numFmtId="0" fontId="6" fillId="0" borderId="2" xfId="47" applyNumberFormat="1" applyFont="1" applyBorder="1" applyAlignment="1">
      <alignment horizontal="center"/>
    </xf>
    <xf numFmtId="0" fontId="6" fillId="0" borderId="1" xfId="57" applyFont="1" applyBorder="1" applyAlignment="1">
      <alignment horizontal="right" vertical="top"/>
    </xf>
    <xf numFmtId="0" fontId="6" fillId="0" borderId="0" xfId="57" applyFont="1" applyBorder="1" applyAlignment="1">
      <alignment horizontal="right" vertical="top"/>
    </xf>
    <xf numFmtId="0" fontId="6" fillId="0" borderId="0" xfId="57" applyFont="1" applyAlignment="1">
      <alignment vertical="top" wrapText="1"/>
    </xf>
    <xf numFmtId="0" fontId="4" fillId="0" borderId="0" xfId="57" applyAlignment="1">
      <alignment vertical="top" wrapText="1"/>
    </xf>
    <xf numFmtId="0" fontId="12" fillId="0" borderId="0" xfId="57" applyFont="1" applyAlignment="1">
      <alignment horizontal="center"/>
    </xf>
    <xf numFmtId="0" fontId="12" fillId="0" borderId="0" xfId="105" applyFont="1" applyAlignment="1">
      <alignment horizontal="center"/>
    </xf>
    <xf numFmtId="0" fontId="21" fillId="0" borderId="0" xfId="105" applyFont="1" applyAlignment="1">
      <alignment horizontal="center"/>
    </xf>
    <xf numFmtId="0" fontId="6" fillId="0" borderId="1" xfId="105" applyFont="1" applyBorder="1" applyAlignment="1">
      <alignment horizontal="right" vertical="top"/>
    </xf>
    <xf numFmtId="0" fontId="6" fillId="0" borderId="0" xfId="105" applyFont="1" applyBorder="1" applyAlignment="1">
      <alignment horizontal="right" vertical="top"/>
    </xf>
    <xf numFmtId="0" fontId="12" fillId="0" borderId="0" xfId="105" applyFont="1" applyAlignment="1">
      <alignment horizontal="center" wrapText="1"/>
    </xf>
    <xf numFmtId="0" fontId="6" fillId="0" borderId="0" xfId="105" applyFont="1" applyAlignment="1">
      <alignment horizontal="justify" vertical="top" wrapText="1"/>
    </xf>
    <xf numFmtId="0" fontId="6" fillId="0" borderId="0" xfId="105" applyFont="1" applyAlignment="1">
      <alignment vertical="top" wrapText="1"/>
    </xf>
    <xf numFmtId="0" fontId="12" fillId="0" borderId="0" xfId="93" applyFont="1" applyAlignment="1">
      <alignment horizontal="center"/>
    </xf>
    <xf numFmtId="0" fontId="4" fillId="0" borderId="0" xfId="93" applyFont="1" applyAlignment="1">
      <alignment horizontal="center"/>
    </xf>
    <xf numFmtId="0" fontId="6" fillId="0" borderId="1" xfId="93" applyFont="1" applyFill="1" applyBorder="1" applyAlignment="1">
      <alignment horizontal="right" wrapText="1"/>
    </xf>
    <xf numFmtId="0" fontId="6" fillId="0" borderId="0" xfId="93" applyFont="1" applyFill="1" applyBorder="1" applyAlignment="1">
      <alignment horizontal="right" wrapText="1"/>
    </xf>
    <xf numFmtId="0" fontId="6" fillId="0" borderId="2" xfId="93" applyFont="1" applyBorder="1" applyAlignment="1">
      <alignment horizontal="center" wrapText="1"/>
    </xf>
    <xf numFmtId="0" fontId="6" fillId="0" borderId="1" xfId="93" applyFont="1" applyBorder="1" applyAlignment="1">
      <alignment horizontal="right" wrapText="1"/>
    </xf>
    <xf numFmtId="0" fontId="6" fillId="0" borderId="0" xfId="93" applyFont="1" applyBorder="1" applyAlignment="1">
      <alignment horizontal="right" wrapText="1"/>
    </xf>
    <xf numFmtId="0" fontId="6" fillId="29" borderId="0" xfId="93" applyFont="1" applyFill="1" applyAlignment="1">
      <alignment horizontal="right" wrapText="1"/>
    </xf>
    <xf numFmtId="0" fontId="21" fillId="0" borderId="3" xfId="105" applyFont="1" applyBorder="1" applyAlignment="1">
      <alignment horizontal="center" wrapText="1"/>
    </xf>
    <xf numFmtId="0" fontId="6" fillId="0" borderId="0" xfId="105" applyFont="1" applyAlignment="1">
      <alignment horizontal="justify" wrapText="1"/>
    </xf>
    <xf numFmtId="0" fontId="6" fillId="0" borderId="0" xfId="105" applyFont="1" applyAlignment="1">
      <alignment wrapText="1"/>
    </xf>
    <xf numFmtId="0" fontId="4" fillId="0" borderId="0" xfId="105" applyAlignment="1"/>
    <xf numFmtId="0" fontId="12" fillId="0" borderId="0" xfId="95" applyFont="1" applyAlignment="1">
      <alignment horizontal="center" wrapText="1"/>
    </xf>
    <xf numFmtId="0" fontId="12" fillId="0" borderId="0" xfId="95" applyFont="1" applyAlignment="1">
      <alignment horizontal="center"/>
    </xf>
    <xf numFmtId="0" fontId="1" fillId="0" borderId="0" xfId="95" applyAlignment="1"/>
    <xf numFmtId="0" fontId="6" fillId="0" borderId="1" xfId="95" applyFont="1" applyBorder="1" applyAlignment="1">
      <alignment horizontal="right" vertical="top"/>
    </xf>
    <xf numFmtId="0" fontId="6" fillId="0" borderId="0" xfId="95" applyFont="1" applyBorder="1" applyAlignment="1">
      <alignment horizontal="right" vertical="top"/>
    </xf>
    <xf numFmtId="0" fontId="57" fillId="0" borderId="0" xfId="95" applyFont="1" applyAlignment="1"/>
    <xf numFmtId="0" fontId="6" fillId="0" borderId="0" xfId="105" applyFont="1" applyAlignment="1">
      <alignment horizontal="justify" vertical="center" wrapText="1"/>
    </xf>
    <xf numFmtId="0" fontId="6" fillId="0" borderId="0" xfId="0" applyFont="1" applyAlignment="1">
      <alignment wrapText="1"/>
    </xf>
    <xf numFmtId="0" fontId="0" fillId="0" borderId="0" xfId="0" applyAlignment="1">
      <alignment wrapText="1"/>
    </xf>
    <xf numFmtId="0" fontId="5" fillId="0" borderId="0" xfId="0" applyFont="1" applyAlignment="1">
      <alignment horizontal="center"/>
    </xf>
  </cellXfs>
  <cellStyles count="106">
    <cellStyle name="20% - Accent1 2" xfId="9" xr:uid="{00000000-0005-0000-0000-000000000000}"/>
    <cellStyle name="20% - Accent2 2" xfId="10" xr:uid="{00000000-0005-0000-0000-000001000000}"/>
    <cellStyle name="20% - Accent3 2" xfId="11" xr:uid="{00000000-0005-0000-0000-000002000000}"/>
    <cellStyle name="20% - Accent4 2" xfId="12" xr:uid="{00000000-0005-0000-0000-000003000000}"/>
    <cellStyle name="20% - Accent5 2" xfId="13" xr:uid="{00000000-0005-0000-0000-000004000000}"/>
    <cellStyle name="20% - Accent6 2" xfId="14" xr:uid="{00000000-0005-0000-0000-000005000000}"/>
    <cellStyle name="40% - Accent1 2" xfId="15" xr:uid="{00000000-0005-0000-0000-000006000000}"/>
    <cellStyle name="40% - Accent2 2" xfId="16" xr:uid="{00000000-0005-0000-0000-000007000000}"/>
    <cellStyle name="40% - Accent3 2" xfId="17" xr:uid="{00000000-0005-0000-0000-000008000000}"/>
    <cellStyle name="40% - Accent4 2" xfId="18" xr:uid="{00000000-0005-0000-0000-000009000000}"/>
    <cellStyle name="40% - Accent5 2" xfId="19" xr:uid="{00000000-0005-0000-0000-00000A000000}"/>
    <cellStyle name="40% - Accent6 2" xfId="20" xr:uid="{00000000-0005-0000-0000-00000B000000}"/>
    <cellStyle name="60% - Accent1 2" xfId="21" xr:uid="{00000000-0005-0000-0000-00000C000000}"/>
    <cellStyle name="60% - Accent2 2" xfId="22" xr:uid="{00000000-0005-0000-0000-00000D000000}"/>
    <cellStyle name="60% - Accent3 2" xfId="23" xr:uid="{00000000-0005-0000-0000-00000E000000}"/>
    <cellStyle name="60% - Accent4 2" xfId="24" xr:uid="{00000000-0005-0000-0000-00000F000000}"/>
    <cellStyle name="60% - Accent5 2" xfId="25" xr:uid="{00000000-0005-0000-0000-000010000000}"/>
    <cellStyle name="60% - Accent6 2" xfId="26" xr:uid="{00000000-0005-0000-0000-000011000000}"/>
    <cellStyle name="Accent1 2" xfId="27" xr:uid="{00000000-0005-0000-0000-000012000000}"/>
    <cellStyle name="Accent2 2" xfId="28" xr:uid="{00000000-0005-0000-0000-000013000000}"/>
    <cellStyle name="Accent3 2" xfId="29" xr:uid="{00000000-0005-0000-0000-000014000000}"/>
    <cellStyle name="Accent4 2" xfId="30" xr:uid="{00000000-0005-0000-0000-000015000000}"/>
    <cellStyle name="Accent5 2" xfId="31" xr:uid="{00000000-0005-0000-0000-000016000000}"/>
    <cellStyle name="Accent6 2" xfId="32" xr:uid="{00000000-0005-0000-0000-000017000000}"/>
    <cellStyle name="Bad 2" xfId="33" xr:uid="{00000000-0005-0000-0000-000018000000}"/>
    <cellStyle name="Calculation 2" xfId="34" xr:uid="{00000000-0005-0000-0000-000019000000}"/>
    <cellStyle name="Check Cell 2" xfId="35" xr:uid="{00000000-0005-0000-0000-00001A000000}"/>
    <cellStyle name="Comma" xfId="1" builtinId="3"/>
    <cellStyle name="Comma [0]" xfId="2" builtinId="6"/>
    <cellStyle name="Comma 2" xfId="56" xr:uid="{00000000-0005-0000-0000-00001D000000}"/>
    <cellStyle name="Comma 2 2" xfId="84" xr:uid="{00000000-0005-0000-0000-00001E000000}"/>
    <cellStyle name="Explanatory Text 2" xfId="36" xr:uid="{00000000-0005-0000-0000-00001F000000}"/>
    <cellStyle name="Good 2" xfId="37" xr:uid="{00000000-0005-0000-0000-000020000000}"/>
    <cellStyle name="Heading 1 2" xfId="38" xr:uid="{00000000-0005-0000-0000-000021000000}"/>
    <cellStyle name="Heading 2 2" xfId="39" xr:uid="{00000000-0005-0000-0000-000022000000}"/>
    <cellStyle name="Heading 3 2" xfId="40" xr:uid="{00000000-0005-0000-0000-000023000000}"/>
    <cellStyle name="Heading 4 2" xfId="41" xr:uid="{00000000-0005-0000-0000-000024000000}"/>
    <cellStyle name="Input 2" xfId="42" xr:uid="{00000000-0005-0000-0000-000025000000}"/>
    <cellStyle name="Linked Cell 2" xfId="43" xr:uid="{00000000-0005-0000-0000-000026000000}"/>
    <cellStyle name="Neutral 2" xfId="44" xr:uid="{00000000-0005-0000-0000-000027000000}"/>
    <cellStyle name="Normal" xfId="0" builtinId="0"/>
    <cellStyle name="Normal - Style1 2" xfId="105" xr:uid="{00000000-0005-0000-0000-000029000000}"/>
    <cellStyle name="Normal 104" xfId="57" xr:uid="{00000000-0005-0000-0000-00002A000000}"/>
    <cellStyle name="Normal 105" xfId="58" xr:uid="{00000000-0005-0000-0000-00002B000000}"/>
    <cellStyle name="Normal 105 2" xfId="85" xr:uid="{00000000-0005-0000-0000-00002C000000}"/>
    <cellStyle name="Normal 106" xfId="59" xr:uid="{00000000-0005-0000-0000-00002D000000}"/>
    <cellStyle name="Normal 107" xfId="60" xr:uid="{00000000-0005-0000-0000-00002E000000}"/>
    <cellStyle name="Normal 2" xfId="8" xr:uid="{00000000-0005-0000-0000-00002F000000}"/>
    <cellStyle name="Normal 2 2" xfId="93" xr:uid="{00000000-0005-0000-0000-000030000000}"/>
    <cellStyle name="Normal 2 3" xfId="95" xr:uid="{00000000-0005-0000-0000-000031000000}"/>
    <cellStyle name="Normal 2 4" xfId="96" xr:uid="{00000000-0005-0000-0000-000032000000}"/>
    <cellStyle name="Normal 2 5" xfId="94" xr:uid="{00000000-0005-0000-0000-000033000000}"/>
    <cellStyle name="Normal 3" xfId="54" xr:uid="{00000000-0005-0000-0000-000034000000}"/>
    <cellStyle name="Normal 4" xfId="55" xr:uid="{00000000-0005-0000-0000-000035000000}"/>
    <cellStyle name="Normal 4 2" xfId="83" xr:uid="{00000000-0005-0000-0000-000036000000}"/>
    <cellStyle name="Normal 5" xfId="92" xr:uid="{00000000-0005-0000-0000-000037000000}"/>
    <cellStyle name="Normal 546" xfId="61" xr:uid="{00000000-0005-0000-0000-000038000000}"/>
    <cellStyle name="Normal 546 2" xfId="86" xr:uid="{00000000-0005-0000-0000-000039000000}"/>
    <cellStyle name="Normal 549" xfId="62" xr:uid="{00000000-0005-0000-0000-00003A000000}"/>
    <cellStyle name="Normal 549 2" xfId="87" xr:uid="{00000000-0005-0000-0000-00003B000000}"/>
    <cellStyle name="Normal 550" xfId="63" xr:uid="{00000000-0005-0000-0000-00003C000000}"/>
    <cellStyle name="Normal 551" xfId="64" xr:uid="{00000000-0005-0000-0000-00003D000000}"/>
    <cellStyle name="Normal 552" xfId="65" xr:uid="{00000000-0005-0000-0000-00003E000000}"/>
    <cellStyle name="Normal 553" xfId="66" xr:uid="{00000000-0005-0000-0000-00003F000000}"/>
    <cellStyle name="Normal 554" xfId="67" xr:uid="{00000000-0005-0000-0000-000040000000}"/>
    <cellStyle name="Normal 555" xfId="68" xr:uid="{00000000-0005-0000-0000-000041000000}"/>
    <cellStyle name="Normal 556" xfId="69" xr:uid="{00000000-0005-0000-0000-000042000000}"/>
    <cellStyle name="Normal 557" xfId="70" xr:uid="{00000000-0005-0000-0000-000043000000}"/>
    <cellStyle name="Normal 558" xfId="71" xr:uid="{00000000-0005-0000-0000-000044000000}"/>
    <cellStyle name="Normal 559" xfId="104" xr:uid="{00000000-0005-0000-0000-000045000000}"/>
    <cellStyle name="Normal 560" xfId="72" xr:uid="{00000000-0005-0000-0000-000046000000}"/>
    <cellStyle name="Normal 562" xfId="73" xr:uid="{00000000-0005-0000-0000-000047000000}"/>
    <cellStyle name="Normal 566" xfId="74" xr:uid="{00000000-0005-0000-0000-000048000000}"/>
    <cellStyle name="Normal 567" xfId="75" xr:uid="{00000000-0005-0000-0000-000049000000}"/>
    <cellStyle name="Normal 568" xfId="76" xr:uid="{00000000-0005-0000-0000-00004A000000}"/>
    <cellStyle name="Normal 569" xfId="77" xr:uid="{00000000-0005-0000-0000-00004B000000}"/>
    <cellStyle name="Normal 570" xfId="78" xr:uid="{00000000-0005-0000-0000-00004C000000}"/>
    <cellStyle name="Normal 572" xfId="79" xr:uid="{00000000-0005-0000-0000-00004D000000}"/>
    <cellStyle name="Normal 572 2" xfId="88" xr:uid="{00000000-0005-0000-0000-00004E000000}"/>
    <cellStyle name="Normal 6" xfId="102" xr:uid="{00000000-0005-0000-0000-00004F000000}"/>
    <cellStyle name="Normal 7" xfId="103" xr:uid="{00000000-0005-0000-0000-000050000000}"/>
    <cellStyle name="Normal_1049 TIMS queries" xfId="3" xr:uid="{00000000-0005-0000-0000-000051000000}"/>
    <cellStyle name="Normal_Appendix 5 Pasting Data" xfId="98" xr:uid="{00000000-0005-0000-0000-000052000000}"/>
    <cellStyle name="Normal_Appendix 5 Pasting Data 2" xfId="101" xr:uid="{00000000-0005-0000-0000-000053000000}"/>
    <cellStyle name="Normal_Borrowings" xfId="4" xr:uid="{00000000-0005-0000-0000-000054000000}"/>
    <cellStyle name="Normal_Dec 2010 Pasting Data" xfId="99" xr:uid="{00000000-0005-0000-0000-000055000000}"/>
    <cellStyle name="Normal_December Pasting Data formatted2" xfId="97" xr:uid="{00000000-0005-0000-0000-000056000000}"/>
    <cellStyle name="Normal_GG - OS" xfId="5" xr:uid="{00000000-0005-0000-0000-000057000000}"/>
    <cellStyle name="Normal_Operating Revenue Tables Pasting Data prior year balance" xfId="100" xr:uid="{00000000-0005-0000-0000-000058000000}"/>
    <cellStyle name="Normal_Other Financial Assets" xfId="6" xr:uid="{00000000-0005-0000-0000-000059000000}"/>
    <cellStyle name="Note 2" xfId="45" xr:uid="{00000000-0005-0000-0000-00005A000000}"/>
    <cellStyle name="Output 2" xfId="46" xr:uid="{00000000-0005-0000-0000-00005B000000}"/>
    <cellStyle name="Percent" xfId="7" builtinId="5"/>
    <cellStyle name="Percent 10" xfId="47" xr:uid="{00000000-0005-0000-0000-00005D000000}"/>
    <cellStyle name="Percent 2" xfId="48" xr:uid="{00000000-0005-0000-0000-00005E000000}"/>
    <cellStyle name="Percent 20" xfId="81" xr:uid="{00000000-0005-0000-0000-00005F000000}"/>
    <cellStyle name="Percent 20 2" xfId="90" xr:uid="{00000000-0005-0000-0000-000060000000}"/>
    <cellStyle name="Percent 27" xfId="82" xr:uid="{00000000-0005-0000-0000-000061000000}"/>
    <cellStyle name="Percent 27 2" xfId="91" xr:uid="{00000000-0005-0000-0000-000062000000}"/>
    <cellStyle name="Percent 3" xfId="80" xr:uid="{00000000-0005-0000-0000-000063000000}"/>
    <cellStyle name="Percent 3 2" xfId="89" xr:uid="{00000000-0005-0000-0000-000064000000}"/>
    <cellStyle name="Style1" xfId="49" xr:uid="{00000000-0005-0000-0000-000065000000}"/>
    <cellStyle name="Style8" xfId="50" xr:uid="{00000000-0005-0000-0000-000066000000}"/>
    <cellStyle name="Title 2" xfId="51" xr:uid="{00000000-0005-0000-0000-000067000000}"/>
    <cellStyle name="Total 2" xfId="52" xr:uid="{00000000-0005-0000-0000-000068000000}"/>
    <cellStyle name="Warning Text 2" xfId="53" xr:uid="{00000000-0005-0000-0000-00006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3.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_rels/drawing4.x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_rels/drawing5.xml.rels><?xml version="1.0" encoding="UTF-8" standalone="yes"?>
<Relationships xmlns="http://schemas.openxmlformats.org/package/2006/relationships"><Relationship Id="rId1" Type="http://schemas.openxmlformats.org/officeDocument/2006/relationships/image" Target="../media/image7.emf"/></Relationships>
</file>

<file path=xl/drawings/_rels/drawing6.xml.rels><?xml version="1.0" encoding="UTF-8" standalone="yes"?>
<Relationships xmlns="http://schemas.openxmlformats.org/package/2006/relationships"><Relationship Id="rId1" Type="http://schemas.openxmlformats.org/officeDocument/2006/relationships/image" Target="../media/image8.png"/></Relationships>
</file>

<file path=xl/drawings/_rels/drawing7.xml.rels><?xml version="1.0" encoding="UTF-8" standalone="yes"?>
<Relationships xmlns="http://schemas.openxmlformats.org/package/2006/relationships"><Relationship Id="rId1"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editAs="oneCell">
    <xdr:from>
      <xdr:col>0</xdr:col>
      <xdr:colOff>352425</xdr:colOff>
      <xdr:row>6</xdr:row>
      <xdr:rowOff>57150</xdr:rowOff>
    </xdr:from>
    <xdr:to>
      <xdr:col>4</xdr:col>
      <xdr:colOff>305775</xdr:colOff>
      <xdr:row>21</xdr:row>
      <xdr:rowOff>8665</xdr:rowOff>
    </xdr:to>
    <xdr:pic>
      <xdr:nvPicPr>
        <xdr:cNvPr id="4" name="Picture 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2425" y="1019175"/>
          <a:ext cx="3020400" cy="23803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590550</xdr:colOff>
      <xdr:row>5</xdr:row>
      <xdr:rowOff>76200</xdr:rowOff>
    </xdr:from>
    <xdr:to>
      <xdr:col>10</xdr:col>
      <xdr:colOff>124050</xdr:colOff>
      <xdr:row>21</xdr:row>
      <xdr:rowOff>151089</xdr:rowOff>
    </xdr:to>
    <xdr:pic>
      <xdr:nvPicPr>
        <xdr:cNvPr id="7" name="Picture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876800" y="876300"/>
          <a:ext cx="3229200" cy="2665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209550</xdr:colOff>
      <xdr:row>4</xdr:row>
      <xdr:rowOff>76200</xdr:rowOff>
    </xdr:from>
    <xdr:to>
      <xdr:col>9</xdr:col>
      <xdr:colOff>255525</xdr:colOff>
      <xdr:row>26</xdr:row>
      <xdr:rowOff>128954</xdr:rowOff>
    </xdr:to>
    <xdr:pic>
      <xdr:nvPicPr>
        <xdr:cNvPr id="4" name="Picture 3">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800100"/>
          <a:ext cx="5580000" cy="36341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476250</xdr:colOff>
      <xdr:row>4</xdr:row>
      <xdr:rowOff>114300</xdr:rowOff>
    </xdr:from>
    <xdr:to>
      <xdr:col>7</xdr:col>
      <xdr:colOff>13177</xdr:colOff>
      <xdr:row>27</xdr:row>
      <xdr:rowOff>15225</xdr:rowOff>
    </xdr:to>
    <xdr:pic>
      <xdr:nvPicPr>
        <xdr:cNvPr id="4" name="Picture 3">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0" y="857250"/>
          <a:ext cx="5566252" cy="3625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133350</xdr:colOff>
      <xdr:row>5</xdr:row>
      <xdr:rowOff>112835</xdr:rowOff>
    </xdr:from>
    <xdr:to>
      <xdr:col>4</xdr:col>
      <xdr:colOff>504375</xdr:colOff>
      <xdr:row>21</xdr:row>
      <xdr:rowOff>5714</xdr:rowOff>
    </xdr:to>
    <xdr:pic>
      <xdr:nvPicPr>
        <xdr:cNvPr id="4" name="Picture 3">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867508"/>
          <a:ext cx="3140602" cy="24719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256441</xdr:colOff>
      <xdr:row>5</xdr:row>
      <xdr:rowOff>43961</xdr:rowOff>
    </xdr:from>
    <xdr:to>
      <xdr:col>11</xdr:col>
      <xdr:colOff>333034</xdr:colOff>
      <xdr:row>21</xdr:row>
      <xdr:rowOff>55067</xdr:rowOff>
    </xdr:to>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12576" y="798634"/>
          <a:ext cx="3344400" cy="25901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257175</xdr:colOff>
      <xdr:row>4</xdr:row>
      <xdr:rowOff>57150</xdr:rowOff>
    </xdr:from>
    <xdr:to>
      <xdr:col>8</xdr:col>
      <xdr:colOff>55500</xdr:colOff>
      <xdr:row>26</xdr:row>
      <xdr:rowOff>128954</xdr:rowOff>
    </xdr:to>
    <xdr:pic>
      <xdr:nvPicPr>
        <xdr:cNvPr id="3" name="Picture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5" y="762000"/>
          <a:ext cx="5580000" cy="36341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5</xdr:row>
      <xdr:rowOff>0</xdr:rowOff>
    </xdr:from>
    <xdr:to>
      <xdr:col>6</xdr:col>
      <xdr:colOff>41320</xdr:colOff>
      <xdr:row>28</xdr:row>
      <xdr:rowOff>76200</xdr:rowOff>
    </xdr:to>
    <xdr:pic>
      <xdr:nvPicPr>
        <xdr:cNvPr id="5" name="Picture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a:stretch>
          <a:fillRect/>
        </a:stretch>
      </xdr:blipFill>
      <xdr:spPr>
        <a:xfrm>
          <a:off x="0" y="904875"/>
          <a:ext cx="5803945" cy="38004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85725</xdr:colOff>
      <xdr:row>4</xdr:row>
      <xdr:rowOff>47625</xdr:rowOff>
    </xdr:from>
    <xdr:to>
      <xdr:col>6</xdr:col>
      <xdr:colOff>188850</xdr:colOff>
      <xdr:row>26</xdr:row>
      <xdr:rowOff>140146</xdr:rowOff>
    </xdr:to>
    <xdr:pic>
      <xdr:nvPicPr>
        <xdr:cNvPr id="4" name="Picture 3">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790575"/>
          <a:ext cx="5580000" cy="36548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1</xdr:col>
      <xdr:colOff>0</xdr:colOff>
      <xdr:row>22</xdr:row>
      <xdr:rowOff>0</xdr:rowOff>
    </xdr:from>
    <xdr:ext cx="184731" cy="264560"/>
    <xdr:sp macro="" textlink="">
      <xdr:nvSpPr>
        <xdr:cNvPr id="2" name="TextBox 1">
          <a:extLst>
            <a:ext uri="{FF2B5EF4-FFF2-40B4-BE49-F238E27FC236}">
              <a16:creationId xmlns:a16="http://schemas.microsoft.com/office/drawing/2014/main" id="{00000000-0008-0000-2A00-000002000000}"/>
            </a:ext>
          </a:extLst>
        </xdr:cNvPr>
        <xdr:cNvSpPr txBox="1"/>
      </xdr:nvSpPr>
      <xdr:spPr>
        <a:xfrm>
          <a:off x="369570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04wog\2018wog\09%20March\Pasting%20Tables\Figure%205%20-%20GG%20Expenses%20Pie%20Graph%20March%2020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04wog\2018wog\09%20March\Pasting%20Tables\Figure%207%20-TPS%20AIP%20graph%20March%202018%20COMPLET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FiscalStrategy\Financial%20Reporting\Report%20templates\Quarterly%20Reports\March%2018\Pasting%20-%20tables\Appendix%201,%202%20&amp;%205\SALARIES%20WORKING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s"/>
      <sheetName val="Data"/>
      <sheetName val="Op sub SGY, HOR, WTC &amp; PTA "/>
      <sheetName val="MNR ADJ"/>
    </sheetNames>
    <sheetDataSet>
      <sheetData sheetId="0" refreshError="1"/>
      <sheetData sheetId="1">
        <row r="6">
          <cell r="B6">
            <v>3606.2170000000001</v>
          </cell>
        </row>
        <row r="8">
          <cell r="B8">
            <v>208.006</v>
          </cell>
        </row>
        <row r="9">
          <cell r="B9">
            <v>1669.556</v>
          </cell>
        </row>
        <row r="10">
          <cell r="B10">
            <v>6595.7809999999999</v>
          </cell>
        </row>
        <row r="11">
          <cell r="B11">
            <v>1699.4449999999999</v>
          </cell>
        </row>
        <row r="12">
          <cell r="B12">
            <v>2181.9879999999998</v>
          </cell>
        </row>
        <row r="15">
          <cell r="B15">
            <v>22133</v>
          </cell>
        </row>
      </sheetData>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IP chart blues"/>
      <sheetName val="AIP chart (B&amp;W)"/>
      <sheetName val="Data (summary)"/>
      <sheetName val="Data- gross Adj"/>
      <sheetName val="Consol check"/>
    </sheetNames>
    <sheetDataSet>
      <sheetData sheetId="0" refreshError="1"/>
      <sheetData sheetId="1" refreshError="1"/>
      <sheetData sheetId="2">
        <row r="4">
          <cell r="C4">
            <v>467.67500000000018</v>
          </cell>
        </row>
        <row r="5">
          <cell r="C5">
            <v>109.842</v>
          </cell>
        </row>
        <row r="6">
          <cell r="C6">
            <v>335.392</v>
          </cell>
        </row>
        <row r="7">
          <cell r="C7">
            <v>276.96499999999997</v>
          </cell>
        </row>
        <row r="8">
          <cell r="C8">
            <v>613.75699999999995</v>
          </cell>
        </row>
        <row r="9">
          <cell r="C9">
            <v>60.713000000000001</v>
          </cell>
        </row>
        <row r="10">
          <cell r="C10">
            <v>408.41199999999998</v>
          </cell>
        </row>
        <row r="11">
          <cell r="C11">
            <v>78.171000000000006</v>
          </cell>
        </row>
        <row r="12">
          <cell r="C12">
            <v>659.8</v>
          </cell>
        </row>
        <row r="13">
          <cell r="C13">
            <v>571.03000000000009</v>
          </cell>
        </row>
        <row r="14">
          <cell r="C14">
            <v>3581.7570000000001</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 table pasting"/>
      <sheetName val="Mar 17-18"/>
      <sheetName val="Sheet2"/>
    </sheetNames>
    <sheetDataSet>
      <sheetData sheetId="0"/>
      <sheetData sheetId="1">
        <row r="3">
          <cell r="Q3">
            <v>3309971</v>
          </cell>
          <cell r="R3">
            <v>4531612</v>
          </cell>
          <cell r="U3">
            <v>3182275</v>
          </cell>
          <cell r="V3">
            <v>4296182</v>
          </cell>
          <cell r="X3">
            <v>1107748</v>
          </cell>
          <cell r="Y3">
            <v>1046223</v>
          </cell>
        </row>
        <row r="4">
          <cell r="Q4">
            <v>2552682</v>
          </cell>
          <cell r="R4">
            <v>3447757</v>
          </cell>
          <cell r="U4">
            <v>2522553</v>
          </cell>
          <cell r="V4">
            <v>3309137</v>
          </cell>
          <cell r="X4">
            <v>849871</v>
          </cell>
          <cell r="Y4">
            <v>826554</v>
          </cell>
        </row>
        <row r="5">
          <cell r="Q5">
            <v>676627</v>
          </cell>
          <cell r="R5">
            <v>902316</v>
          </cell>
          <cell r="U5">
            <v>657602</v>
          </cell>
          <cell r="V5">
            <v>883286</v>
          </cell>
          <cell r="X5">
            <v>235722</v>
          </cell>
          <cell r="Y5">
            <v>227853</v>
          </cell>
        </row>
        <row r="6">
          <cell r="Q6">
            <v>501001</v>
          </cell>
          <cell r="R6">
            <v>659976</v>
          </cell>
          <cell r="U6">
            <v>493421</v>
          </cell>
          <cell r="V6">
            <v>638387</v>
          </cell>
          <cell r="X6">
            <v>170378</v>
          </cell>
          <cell r="Y6">
            <v>169162</v>
          </cell>
        </row>
        <row r="7">
          <cell r="Q7">
            <v>401451</v>
          </cell>
          <cell r="R7">
            <v>521844</v>
          </cell>
          <cell r="U7">
            <v>281597.14</v>
          </cell>
          <cell r="V7">
            <v>381630.32</v>
          </cell>
          <cell r="X7">
            <v>136736</v>
          </cell>
          <cell r="Y7">
            <v>96113.140000000014</v>
          </cell>
        </row>
        <row r="8">
          <cell r="Q8">
            <v>234545</v>
          </cell>
          <cell r="R8">
            <v>320663</v>
          </cell>
          <cell r="U8">
            <v>226165</v>
          </cell>
          <cell r="V8">
            <v>308750</v>
          </cell>
          <cell r="X8">
            <v>72751</v>
          </cell>
          <cell r="Y8">
            <v>69411</v>
          </cell>
        </row>
        <row r="9">
          <cell r="Q9">
            <v>139215</v>
          </cell>
          <cell r="R9">
            <v>191462</v>
          </cell>
          <cell r="U9">
            <v>131040</v>
          </cell>
          <cell r="V9">
            <v>179218</v>
          </cell>
          <cell r="X9">
            <v>52280</v>
          </cell>
          <cell r="Y9">
            <v>42153</v>
          </cell>
        </row>
        <row r="10">
          <cell r="Q10">
            <v>138332</v>
          </cell>
          <cell r="R10">
            <v>188456</v>
          </cell>
          <cell r="U10">
            <v>126434</v>
          </cell>
          <cell r="V10">
            <v>171429</v>
          </cell>
          <cell r="X10">
            <v>48784</v>
          </cell>
          <cell r="Y10">
            <v>45111</v>
          </cell>
        </row>
        <row r="11">
          <cell r="Q11">
            <v>133583</v>
          </cell>
          <cell r="R11">
            <v>180093</v>
          </cell>
          <cell r="U11">
            <v>127859</v>
          </cell>
          <cell r="V11">
            <v>173079</v>
          </cell>
          <cell r="X11">
            <v>44587</v>
          </cell>
          <cell r="Y11">
            <v>41948</v>
          </cell>
        </row>
        <row r="12">
          <cell r="Q12">
            <v>112165</v>
          </cell>
          <cell r="R12">
            <v>162412</v>
          </cell>
          <cell r="U12">
            <v>116635.4</v>
          </cell>
          <cell r="V12">
            <v>155993.03999999998</v>
          </cell>
          <cell r="X12">
            <v>33948</v>
          </cell>
          <cell r="Y12">
            <v>38776.199999999997</v>
          </cell>
        </row>
        <row r="13">
          <cell r="Q13">
            <v>91640</v>
          </cell>
          <cell r="R13">
            <v>124801</v>
          </cell>
          <cell r="U13">
            <v>88469</v>
          </cell>
          <cell r="V13">
            <v>119295</v>
          </cell>
          <cell r="X13">
            <v>29563</v>
          </cell>
          <cell r="Y13">
            <v>28628</v>
          </cell>
        </row>
        <row r="14">
          <cell r="Q14">
            <v>79248</v>
          </cell>
          <cell r="R14">
            <v>109247</v>
          </cell>
          <cell r="U14">
            <v>76689</v>
          </cell>
          <cell r="V14">
            <v>101866</v>
          </cell>
          <cell r="X14">
            <v>29362</v>
          </cell>
          <cell r="Y14">
            <v>25252</v>
          </cell>
        </row>
        <row r="15">
          <cell r="Q15">
            <v>68329</v>
          </cell>
          <cell r="R15">
            <v>92587</v>
          </cell>
          <cell r="U15">
            <v>65945</v>
          </cell>
          <cell r="V15">
            <v>89191</v>
          </cell>
          <cell r="X15">
            <v>22642</v>
          </cell>
          <cell r="Y15">
            <v>23296</v>
          </cell>
        </row>
        <row r="16">
          <cell r="Q16">
            <v>67525</v>
          </cell>
          <cell r="R16">
            <v>93215</v>
          </cell>
          <cell r="U16">
            <v>66403.86</v>
          </cell>
          <cell r="V16">
            <v>88713.68</v>
          </cell>
          <cell r="X16">
            <v>23724</v>
          </cell>
          <cell r="Y16">
            <v>21034.86</v>
          </cell>
        </row>
        <row r="17">
          <cell r="Q17">
            <v>66131</v>
          </cell>
          <cell r="R17">
            <v>87956</v>
          </cell>
          <cell r="U17">
            <v>65931</v>
          </cell>
          <cell r="V17">
            <v>89016</v>
          </cell>
          <cell r="X17">
            <v>24444</v>
          </cell>
          <cell r="Y17">
            <v>22419</v>
          </cell>
        </row>
        <row r="18">
          <cell r="Q18">
            <v>58059</v>
          </cell>
          <cell r="R18">
            <v>68216</v>
          </cell>
          <cell r="U18">
            <v>61583</v>
          </cell>
          <cell r="V18">
            <v>78411</v>
          </cell>
          <cell r="X18">
            <v>21456</v>
          </cell>
          <cell r="Y18">
            <v>22866</v>
          </cell>
        </row>
        <row r="19">
          <cell r="Q19">
            <v>47514</v>
          </cell>
          <cell r="R19">
            <v>60270</v>
          </cell>
          <cell r="U19">
            <v>49881</v>
          </cell>
          <cell r="V19">
            <v>63678</v>
          </cell>
          <cell r="X19">
            <v>16279</v>
          </cell>
          <cell r="Y19">
            <v>13930</v>
          </cell>
        </row>
        <row r="20">
          <cell r="Q20">
            <v>42396</v>
          </cell>
          <cell r="R20">
            <v>67252</v>
          </cell>
          <cell r="U20">
            <v>43552</v>
          </cell>
          <cell r="V20">
            <v>59784</v>
          </cell>
          <cell r="X20">
            <v>9554</v>
          </cell>
          <cell r="Y20">
            <v>11330</v>
          </cell>
        </row>
        <row r="21">
          <cell r="Q21">
            <v>38494</v>
          </cell>
          <cell r="R21">
            <v>51382</v>
          </cell>
          <cell r="U21">
            <v>35523</v>
          </cell>
          <cell r="V21">
            <v>47161</v>
          </cell>
          <cell r="X21">
            <v>13103</v>
          </cell>
          <cell r="Y21">
            <v>11474</v>
          </cell>
        </row>
        <row r="22">
          <cell r="Q22">
            <v>33142</v>
          </cell>
          <cell r="R22">
            <v>31736</v>
          </cell>
          <cell r="U22">
            <v>15232</v>
          </cell>
          <cell r="V22">
            <v>20197</v>
          </cell>
          <cell r="X22">
            <v>18179</v>
          </cell>
          <cell r="Y22">
            <v>5017</v>
          </cell>
        </row>
        <row r="23">
          <cell r="Q23">
            <v>24692</v>
          </cell>
          <cell r="R23">
            <v>32788</v>
          </cell>
          <cell r="U23">
            <v>24058</v>
          </cell>
          <cell r="V23">
            <v>32676</v>
          </cell>
          <cell r="X23">
            <v>8180</v>
          </cell>
          <cell r="Y23">
            <v>8026</v>
          </cell>
        </row>
        <row r="24">
          <cell r="Q24">
            <v>24491</v>
          </cell>
          <cell r="R24">
            <v>32501</v>
          </cell>
          <cell r="U24">
            <v>22640</v>
          </cell>
          <cell r="V24">
            <v>29475</v>
          </cell>
          <cell r="X24">
            <v>8321</v>
          </cell>
          <cell r="Y24">
            <v>7819</v>
          </cell>
        </row>
        <row r="25">
          <cell r="Q25">
            <v>23964</v>
          </cell>
          <cell r="R25">
            <v>35932</v>
          </cell>
          <cell r="U25">
            <v>24649.599999999999</v>
          </cell>
          <cell r="V25">
            <v>31911.96</v>
          </cell>
          <cell r="X25">
            <v>8221</v>
          </cell>
          <cell r="Y25">
            <v>9043.7999999999993</v>
          </cell>
        </row>
        <row r="26">
          <cell r="Q26">
            <v>22897</v>
          </cell>
          <cell r="R26">
            <v>31779</v>
          </cell>
          <cell r="U26">
            <v>22083</v>
          </cell>
          <cell r="V26">
            <v>29422</v>
          </cell>
          <cell r="X26">
            <v>7786</v>
          </cell>
          <cell r="Y26">
            <v>7350</v>
          </cell>
        </row>
        <row r="27">
          <cell r="Q27">
            <v>21484</v>
          </cell>
          <cell r="R27">
            <v>29423</v>
          </cell>
          <cell r="U27">
            <v>20291</v>
          </cell>
          <cell r="V27">
            <v>27031</v>
          </cell>
          <cell r="X27">
            <v>7660</v>
          </cell>
          <cell r="Y27">
            <v>6910</v>
          </cell>
        </row>
        <row r="28">
          <cell r="Q28">
            <v>16795</v>
          </cell>
          <cell r="R28">
            <v>22758</v>
          </cell>
          <cell r="U28">
            <v>17689</v>
          </cell>
          <cell r="V28">
            <v>22864</v>
          </cell>
          <cell r="X28">
            <v>5518</v>
          </cell>
          <cell r="Y28">
            <v>7039</v>
          </cell>
        </row>
        <row r="29">
          <cell r="Q29">
            <v>12583</v>
          </cell>
          <cell r="R29">
            <v>16592</v>
          </cell>
          <cell r="U29">
            <v>12275</v>
          </cell>
          <cell r="V29">
            <v>16807</v>
          </cell>
          <cell r="X29">
            <v>3770</v>
          </cell>
          <cell r="Y29">
            <v>3913</v>
          </cell>
        </row>
        <row r="30">
          <cell r="Q30">
            <v>11472</v>
          </cell>
          <cell r="R30">
            <v>16383</v>
          </cell>
          <cell r="U30">
            <v>12183</v>
          </cell>
          <cell r="V30">
            <v>16148</v>
          </cell>
          <cell r="X30">
            <v>3952</v>
          </cell>
          <cell r="Y30">
            <v>3430</v>
          </cell>
        </row>
        <row r="31">
          <cell r="Q31">
            <v>11311</v>
          </cell>
          <cell r="R31">
            <v>15664</v>
          </cell>
          <cell r="U31">
            <v>10595</v>
          </cell>
          <cell r="V31">
            <v>15204</v>
          </cell>
          <cell r="X31">
            <v>3891</v>
          </cell>
          <cell r="Y31">
            <v>3349</v>
          </cell>
        </row>
        <row r="32">
          <cell r="Q32">
            <v>10455</v>
          </cell>
          <cell r="R32">
            <v>14836</v>
          </cell>
          <cell r="U32">
            <v>10209</v>
          </cell>
          <cell r="V32">
            <v>13908</v>
          </cell>
          <cell r="X32">
            <v>3295</v>
          </cell>
          <cell r="Y32">
            <v>3005</v>
          </cell>
        </row>
        <row r="33">
          <cell r="Q33">
            <v>10060</v>
          </cell>
          <cell r="R33">
            <v>12763</v>
          </cell>
          <cell r="U33">
            <v>9888</v>
          </cell>
          <cell r="V33">
            <v>12956</v>
          </cell>
          <cell r="X33">
            <v>3088</v>
          </cell>
          <cell r="Y33">
            <v>3140</v>
          </cell>
        </row>
        <row r="34">
          <cell r="Q34">
            <v>9519</v>
          </cell>
          <cell r="R34">
            <v>13609</v>
          </cell>
          <cell r="U34">
            <v>8257</v>
          </cell>
          <cell r="V34">
            <v>12004</v>
          </cell>
          <cell r="X34">
            <v>3005</v>
          </cell>
          <cell r="Y34">
            <v>2628</v>
          </cell>
        </row>
        <row r="38">
          <cell r="Q38">
            <v>66065</v>
          </cell>
          <cell r="R38">
            <v>148135</v>
          </cell>
          <cell r="U38">
            <v>68037</v>
          </cell>
          <cell r="V38">
            <v>94758</v>
          </cell>
          <cell r="X38">
            <v>21076</v>
          </cell>
          <cell r="Y38">
            <v>25916</v>
          </cell>
        </row>
        <row r="39">
          <cell r="R39">
            <v>-79388</v>
          </cell>
        </row>
        <row r="40">
          <cell r="Q40">
            <v>9057838</v>
          </cell>
          <cell r="R40">
            <v>12237028</v>
          </cell>
          <cell r="U40">
            <v>8697645</v>
          </cell>
          <cell r="V40">
            <v>11609569</v>
          </cell>
          <cell r="X40">
            <v>3048874</v>
          </cell>
          <cell r="Y40">
            <v>2880120</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7.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H23"/>
  <sheetViews>
    <sheetView showGridLines="0" tabSelected="1" zoomScaleNormal="100" workbookViewId="0"/>
  </sheetViews>
  <sheetFormatPr defaultColWidth="9.140625" defaultRowHeight="11.25" x14ac:dyDescent="0.2"/>
  <cols>
    <col min="1" max="1" width="26" style="12" customWidth="1"/>
    <col min="2" max="2" width="9.7109375" style="293" customWidth="1"/>
    <col min="3" max="4" width="9.7109375" style="5" customWidth="1"/>
    <col min="5" max="5" width="2.7109375" style="5" customWidth="1"/>
    <col min="6" max="8" width="9.7109375" style="5" customWidth="1"/>
    <col min="9" max="16384" width="9.140625" style="5"/>
  </cols>
  <sheetData>
    <row r="1" spans="1:8" ht="12.75" x14ac:dyDescent="0.2">
      <c r="A1" s="199" t="s">
        <v>544</v>
      </c>
      <c r="B1" s="199"/>
    </row>
    <row r="2" spans="1:8" ht="12.75" x14ac:dyDescent="0.2">
      <c r="A2" s="199"/>
      <c r="B2" s="199"/>
    </row>
    <row r="3" spans="1:8" ht="15.75" x14ac:dyDescent="0.25">
      <c r="A3" s="699" t="s">
        <v>6</v>
      </c>
      <c r="B3" s="699"/>
      <c r="C3" s="699"/>
      <c r="D3" s="699"/>
      <c r="E3" s="699"/>
      <c r="F3" s="699"/>
      <c r="G3" s="699"/>
      <c r="H3" s="699"/>
    </row>
    <row r="4" spans="1:8" s="637" customFormat="1" ht="14.25" x14ac:dyDescent="0.2">
      <c r="A4" s="700" t="s">
        <v>7</v>
      </c>
      <c r="B4" s="700"/>
      <c r="C4" s="700"/>
      <c r="D4" s="700"/>
      <c r="E4" s="700"/>
      <c r="F4" s="700"/>
      <c r="G4" s="700"/>
      <c r="H4" s="700"/>
    </row>
    <row r="6" spans="1:8" ht="12.75" customHeight="1" x14ac:dyDescent="0.2">
      <c r="A6" s="4"/>
      <c r="B6" s="711" t="s">
        <v>534</v>
      </c>
      <c r="C6" s="711"/>
      <c r="D6" s="711"/>
      <c r="E6" s="1"/>
      <c r="F6" s="711" t="s">
        <v>531</v>
      </c>
      <c r="G6" s="711"/>
      <c r="H6" s="711"/>
    </row>
    <row r="7" spans="1:8" ht="30.2" customHeight="1" x14ac:dyDescent="0.2">
      <c r="A7" s="701"/>
      <c r="B7" s="710" t="s">
        <v>781</v>
      </c>
      <c r="C7" s="706" t="s">
        <v>780</v>
      </c>
      <c r="D7" s="703" t="s">
        <v>535</v>
      </c>
      <c r="E7" s="702"/>
      <c r="F7" s="710" t="s">
        <v>781</v>
      </c>
      <c r="G7" s="708" t="s">
        <v>780</v>
      </c>
      <c r="H7" s="703" t="s">
        <v>536</v>
      </c>
    </row>
    <row r="8" spans="1:8" ht="3.2" customHeight="1" x14ac:dyDescent="0.2">
      <c r="A8" s="701"/>
      <c r="B8" s="709"/>
      <c r="C8" s="707"/>
      <c r="D8" s="704"/>
      <c r="E8" s="702"/>
      <c r="F8" s="709"/>
      <c r="G8" s="709"/>
      <c r="H8" s="705"/>
    </row>
    <row r="9" spans="1:8" x14ac:dyDescent="0.2">
      <c r="A9" s="701"/>
      <c r="B9" s="24" t="s">
        <v>0</v>
      </c>
      <c r="C9" s="157" t="s">
        <v>0</v>
      </c>
      <c r="D9" s="288" t="s">
        <v>0</v>
      </c>
      <c r="E9" s="702"/>
      <c r="F9" s="288" t="s">
        <v>0</v>
      </c>
      <c r="G9" s="24" t="s">
        <v>0</v>
      </c>
      <c r="H9" s="288" t="s">
        <v>0</v>
      </c>
    </row>
    <row r="10" spans="1:8" ht="3.2" customHeight="1" x14ac:dyDescent="0.2">
      <c r="A10" s="7"/>
      <c r="B10" s="7"/>
      <c r="C10" s="8"/>
      <c r="D10" s="9"/>
      <c r="E10" s="10"/>
      <c r="F10" s="288"/>
      <c r="G10" s="10"/>
      <c r="H10" s="10"/>
    </row>
    <row r="11" spans="1:8" x14ac:dyDescent="0.2">
      <c r="A11" s="7" t="s">
        <v>1</v>
      </c>
      <c r="B11" s="89">
        <v>-583.59199999999328</v>
      </c>
      <c r="C11" s="68">
        <v>-1284.7429999999949</v>
      </c>
      <c r="D11" s="69">
        <v>-1327.0239999999976</v>
      </c>
      <c r="E11" s="70"/>
      <c r="F11" s="69">
        <v>-489.25999999999294</v>
      </c>
      <c r="G11" s="69">
        <v>-1934.4339999999938</v>
      </c>
      <c r="H11" s="69">
        <v>-2473.7529999999897</v>
      </c>
    </row>
    <row r="12" spans="1:8" x14ac:dyDescent="0.2">
      <c r="A12" s="7" t="s">
        <v>2</v>
      </c>
      <c r="B12" s="89"/>
      <c r="C12" s="68">
        <v>107545.477</v>
      </c>
      <c r="D12" s="69">
        <v>107352.162</v>
      </c>
      <c r="E12" s="71"/>
      <c r="F12" s="69"/>
      <c r="G12" s="69">
        <v>115037.208</v>
      </c>
      <c r="H12" s="69">
        <v>110189.065</v>
      </c>
    </row>
    <row r="13" spans="1:8" x14ac:dyDescent="0.2">
      <c r="A13" s="7" t="s">
        <v>498</v>
      </c>
      <c r="B13" s="89">
        <v>-522.89300000000594</v>
      </c>
      <c r="C13" s="68">
        <v>855.76799999999594</v>
      </c>
      <c r="D13" s="69">
        <v>905.93400000000156</v>
      </c>
      <c r="E13" s="71"/>
      <c r="F13" s="69">
        <v>-326.39399999999796</v>
      </c>
      <c r="G13" s="69">
        <v>953.54200000000174</v>
      </c>
      <c r="H13" s="69">
        <v>66.080000000001746</v>
      </c>
    </row>
    <row r="14" spans="1:8" ht="3.2" customHeight="1" x14ac:dyDescent="0.2">
      <c r="A14" s="6"/>
      <c r="B14" s="89"/>
      <c r="C14" s="68"/>
      <c r="D14" s="69"/>
      <c r="E14" s="72"/>
      <c r="F14" s="69"/>
      <c r="G14" s="69"/>
      <c r="H14" s="69"/>
    </row>
    <row r="15" spans="1:8" x14ac:dyDescent="0.2">
      <c r="A15" s="11" t="s">
        <v>3</v>
      </c>
      <c r="B15" s="89"/>
      <c r="C15" s="68"/>
      <c r="D15" s="69"/>
      <c r="E15" s="71"/>
      <c r="F15" s="69"/>
      <c r="G15" s="69"/>
      <c r="H15" s="69"/>
    </row>
    <row r="16" spans="1:8" x14ac:dyDescent="0.2">
      <c r="A16" s="7" t="s">
        <v>4</v>
      </c>
      <c r="B16" s="89">
        <v>-1188.670999999993</v>
      </c>
      <c r="C16" s="68">
        <v>-2449.5619999999949</v>
      </c>
      <c r="D16" s="69">
        <v>-2826.1619999999975</v>
      </c>
      <c r="E16" s="70"/>
      <c r="F16" s="69">
        <v>-703.50499999999329</v>
      </c>
      <c r="G16" s="69">
        <v>-2748.4669999999942</v>
      </c>
      <c r="H16" s="69">
        <v>-3592.3799999999896</v>
      </c>
    </row>
    <row r="17" spans="1:8" x14ac:dyDescent="0.2">
      <c r="A17" s="7" t="s">
        <v>5</v>
      </c>
      <c r="B17" s="89"/>
      <c r="C17" s="68">
        <v>22071.221999999994</v>
      </c>
      <c r="D17" s="69">
        <v>22399.649000000005</v>
      </c>
      <c r="E17" s="71"/>
      <c r="F17" s="69"/>
      <c r="G17" s="69">
        <v>18072.740000000002</v>
      </c>
      <c r="H17" s="69">
        <v>18820.050000000003</v>
      </c>
    </row>
    <row r="18" spans="1:8" ht="3.2" customHeight="1" x14ac:dyDescent="0.2">
      <c r="A18" s="7"/>
      <c r="B18" s="89"/>
      <c r="C18" s="68"/>
      <c r="D18" s="69"/>
      <c r="E18" s="71"/>
      <c r="F18" s="69"/>
      <c r="G18" s="69"/>
      <c r="H18" s="69"/>
    </row>
    <row r="19" spans="1:8" x14ac:dyDescent="0.2">
      <c r="A19" s="7" t="s">
        <v>177</v>
      </c>
      <c r="B19" s="89">
        <v>-417.04100000000267</v>
      </c>
      <c r="C19" s="68">
        <v>-2464.128000000002</v>
      </c>
      <c r="D19" s="69">
        <v>-2570.4610000000002</v>
      </c>
      <c r="E19" s="70"/>
      <c r="F19" s="69">
        <v>-669.22600000000648</v>
      </c>
      <c r="G19" s="69">
        <v>-3106.2510000000038</v>
      </c>
      <c r="H19" s="69">
        <v>-3750.5930000000012</v>
      </c>
    </row>
    <row r="22" spans="1:8" x14ac:dyDescent="0.2">
      <c r="A22" s="323" t="s">
        <v>796</v>
      </c>
    </row>
    <row r="23" spans="1:8" x14ac:dyDescent="0.2">
      <c r="A23" s="443" t="s">
        <v>571</v>
      </c>
      <c r="B23" s="443"/>
      <c r="C23" s="444"/>
      <c r="D23" s="444"/>
      <c r="E23" s="444"/>
      <c r="F23" s="444"/>
      <c r="G23" s="444"/>
      <c r="H23" s="444"/>
    </row>
  </sheetData>
  <mergeCells count="12">
    <mergeCell ref="A3:H3"/>
    <mergeCell ref="A4:H4"/>
    <mergeCell ref="A7:A9"/>
    <mergeCell ref="E7:E9"/>
    <mergeCell ref="D7:D8"/>
    <mergeCell ref="H7:H8"/>
    <mergeCell ref="C7:C8"/>
    <mergeCell ref="G7:G8"/>
    <mergeCell ref="B7:B8"/>
    <mergeCell ref="F7:F8"/>
    <mergeCell ref="B6:D6"/>
    <mergeCell ref="F6:H6"/>
  </mergeCells>
  <phoneticPr fontId="0" type="noConversion"/>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FF00"/>
  </sheetPr>
  <dimension ref="A1:K49"/>
  <sheetViews>
    <sheetView showGridLines="0" workbookViewId="0"/>
  </sheetViews>
  <sheetFormatPr defaultRowHeight="12.75" x14ac:dyDescent="0.2"/>
  <cols>
    <col min="1" max="1" width="38.7109375" customWidth="1"/>
    <col min="2" max="2" width="6.85546875" bestFit="1" customWidth="1"/>
  </cols>
  <sheetData>
    <row r="1" spans="1:6" x14ac:dyDescent="0.2">
      <c r="A1" s="636" t="s">
        <v>642</v>
      </c>
    </row>
    <row r="2" spans="1:6" x14ac:dyDescent="0.2">
      <c r="A2" s="636"/>
    </row>
    <row r="3" spans="1:6" s="639" customFormat="1" ht="18.75" x14ac:dyDescent="0.2">
      <c r="A3" s="715" t="s">
        <v>764</v>
      </c>
      <c r="B3" s="715"/>
      <c r="C3" s="715"/>
      <c r="D3" s="715"/>
      <c r="E3" s="715"/>
      <c r="F3" s="715"/>
    </row>
    <row r="4" spans="1:6" s="637" customFormat="1" ht="14.25" x14ac:dyDescent="0.2">
      <c r="A4" s="716" t="s">
        <v>798</v>
      </c>
      <c r="B4" s="716"/>
      <c r="C4" s="716"/>
      <c r="D4" s="716"/>
      <c r="E4" s="716"/>
      <c r="F4" s="716"/>
    </row>
    <row r="26" spans="1:11" x14ac:dyDescent="0.2">
      <c r="K26" s="37"/>
    </row>
    <row r="27" spans="1:11" x14ac:dyDescent="0.2">
      <c r="A27" s="366"/>
    </row>
    <row r="30" spans="1:11" x14ac:dyDescent="0.2">
      <c r="A30" s="5" t="s">
        <v>617</v>
      </c>
    </row>
    <row r="32" spans="1:11" x14ac:dyDescent="0.2">
      <c r="A32" s="458" t="s">
        <v>606</v>
      </c>
      <c r="B32" s="475">
        <v>43190</v>
      </c>
      <c r="C32" s="15" t="s">
        <v>621</v>
      </c>
    </row>
    <row r="34" spans="1:3" x14ac:dyDescent="0.2">
      <c r="A34" s="28" t="s">
        <v>643</v>
      </c>
      <c r="B34" s="481">
        <f>'[2]Data (summary)'!C4</f>
        <v>467.67500000000018</v>
      </c>
      <c r="C34" s="478">
        <v>13</v>
      </c>
    </row>
    <row r="35" spans="1:3" x14ac:dyDescent="0.2">
      <c r="A35" s="28" t="s">
        <v>644</v>
      </c>
      <c r="B35" s="481">
        <f>'[2]Data (summary)'!C5</f>
        <v>109.842</v>
      </c>
      <c r="C35" s="478">
        <v>3</v>
      </c>
    </row>
    <row r="36" spans="1:3" x14ac:dyDescent="0.2">
      <c r="A36" s="28" t="s">
        <v>259</v>
      </c>
      <c r="B36" s="481">
        <f>'[2]Data (summary)'!C6</f>
        <v>335.392</v>
      </c>
      <c r="C36" s="478">
        <v>9</v>
      </c>
    </row>
    <row r="37" spans="1:3" x14ac:dyDescent="0.2">
      <c r="A37" s="28" t="s">
        <v>636</v>
      </c>
      <c r="B37" s="481">
        <f>'[2]Data (summary)'!C7</f>
        <v>276.96499999999997</v>
      </c>
      <c r="C37" s="478">
        <v>8</v>
      </c>
    </row>
    <row r="38" spans="1:3" x14ac:dyDescent="0.2">
      <c r="A38" s="28" t="s">
        <v>645</v>
      </c>
      <c r="B38" s="481">
        <f>'[2]Data (summary)'!C8</f>
        <v>613.75699999999995</v>
      </c>
      <c r="C38" s="478">
        <v>17</v>
      </c>
    </row>
    <row r="39" spans="1:3" x14ac:dyDescent="0.2">
      <c r="A39" s="28" t="s">
        <v>799</v>
      </c>
      <c r="B39" s="481">
        <f>'[2]Data (summary)'!C9</f>
        <v>60.713000000000001</v>
      </c>
      <c r="C39" s="478">
        <v>2</v>
      </c>
    </row>
    <row r="40" spans="1:3" x14ac:dyDescent="0.2">
      <c r="A40" s="28" t="s">
        <v>647</v>
      </c>
      <c r="B40" s="481">
        <f>'[2]Data (summary)'!C10</f>
        <v>408.41199999999998</v>
      </c>
      <c r="C40" s="478">
        <v>11</v>
      </c>
    </row>
    <row r="41" spans="1:3" x14ac:dyDescent="0.2">
      <c r="A41" s="28" t="s">
        <v>649</v>
      </c>
      <c r="B41" s="481">
        <f>'[2]Data (summary)'!C11</f>
        <v>78.171000000000006</v>
      </c>
      <c r="C41" s="478">
        <v>2</v>
      </c>
    </row>
    <row r="42" spans="1:3" x14ac:dyDescent="0.2">
      <c r="A42" s="28" t="s">
        <v>646</v>
      </c>
      <c r="B42" s="481">
        <f>'[2]Data (summary)'!C12</f>
        <v>659.8</v>
      </c>
      <c r="C42" s="478">
        <v>19</v>
      </c>
    </row>
    <row r="43" spans="1:3" x14ac:dyDescent="0.2">
      <c r="A43" s="28" t="s">
        <v>648</v>
      </c>
      <c r="B43" s="481">
        <f>'[2]Data (summary)'!C13</f>
        <v>571.03000000000009</v>
      </c>
      <c r="C43" s="478">
        <v>16</v>
      </c>
    </row>
    <row r="44" spans="1:3" x14ac:dyDescent="0.2">
      <c r="A44" s="28" t="s">
        <v>31</v>
      </c>
      <c r="B44" s="481">
        <f>'[2]Data (summary)'!$C$14</f>
        <v>3581.7570000000001</v>
      </c>
      <c r="C44" s="478">
        <v>100</v>
      </c>
    </row>
    <row r="46" spans="1:3" x14ac:dyDescent="0.2">
      <c r="B46" s="481"/>
      <c r="C46" s="478"/>
    </row>
    <row r="47" spans="1:3" x14ac:dyDescent="0.2">
      <c r="B47" s="37"/>
      <c r="C47" s="37"/>
    </row>
    <row r="48" spans="1:3" x14ac:dyDescent="0.2">
      <c r="A48" s="28"/>
      <c r="B48" s="481"/>
      <c r="C48" s="478"/>
    </row>
    <row r="49" spans="2:3" x14ac:dyDescent="0.2">
      <c r="B49" s="481"/>
      <c r="C49" s="478"/>
    </row>
  </sheetData>
  <mergeCells count="2">
    <mergeCell ref="A3:F3"/>
    <mergeCell ref="A4:F4"/>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FFFF00"/>
    <pageSetUpPr fitToPage="1"/>
  </sheetPr>
  <dimension ref="A1:P77"/>
  <sheetViews>
    <sheetView showGridLines="0" zoomScaleNormal="100" workbookViewId="0"/>
  </sheetViews>
  <sheetFormatPr defaultColWidth="9.140625" defaultRowHeight="11.25" x14ac:dyDescent="0.2"/>
  <cols>
    <col min="1" max="1" width="41" style="12" bestFit="1" customWidth="1"/>
    <col min="2" max="2" width="4.140625" style="12" bestFit="1" customWidth="1"/>
    <col min="3" max="3" width="10.7109375" style="293" customWidth="1"/>
    <col min="4" max="5" width="10.7109375" style="5" customWidth="1"/>
    <col min="6" max="6" width="2.7109375" style="5" customWidth="1"/>
    <col min="7" max="9" width="10.7109375" style="5" customWidth="1"/>
    <col min="10" max="16384" width="9.140625" style="5"/>
  </cols>
  <sheetData>
    <row r="1" spans="1:16" ht="12.75" x14ac:dyDescent="0.2">
      <c r="A1" s="199" t="s">
        <v>547</v>
      </c>
      <c r="B1" s="264"/>
    </row>
    <row r="2" spans="1:16" ht="12.75" x14ac:dyDescent="0.2">
      <c r="A2" s="199"/>
      <c r="B2" s="634"/>
      <c r="C2" s="634"/>
    </row>
    <row r="3" spans="1:16" ht="15" x14ac:dyDescent="0.25">
      <c r="A3" s="720" t="s">
        <v>63</v>
      </c>
      <c r="B3" s="720"/>
      <c r="C3" s="720"/>
      <c r="D3" s="720"/>
      <c r="E3" s="720"/>
      <c r="F3" s="720"/>
      <c r="G3" s="720"/>
      <c r="H3" s="720"/>
      <c r="I3" s="720"/>
    </row>
    <row r="4" spans="1:16" s="637" customFormat="1" ht="14.25" x14ac:dyDescent="0.2">
      <c r="A4" s="700" t="s">
        <v>800</v>
      </c>
      <c r="B4" s="700"/>
      <c r="C4" s="700"/>
      <c r="D4" s="700"/>
      <c r="E4" s="700"/>
      <c r="F4" s="700"/>
      <c r="G4" s="700"/>
      <c r="H4" s="700"/>
      <c r="I4" s="700"/>
    </row>
    <row r="5" spans="1:16" ht="3.2" customHeight="1" x14ac:dyDescent="0.2"/>
    <row r="6" spans="1:16" ht="11.1" customHeight="1" x14ac:dyDescent="0.2">
      <c r="A6" s="4"/>
      <c r="B6" s="4"/>
      <c r="C6" s="711" t="s">
        <v>534</v>
      </c>
      <c r="D6" s="711"/>
      <c r="E6" s="711"/>
      <c r="F6" s="190"/>
      <c r="G6" s="711" t="s">
        <v>531</v>
      </c>
      <c r="H6" s="711"/>
      <c r="I6" s="711"/>
      <c r="K6" s="281"/>
      <c r="L6" s="28"/>
      <c r="M6" s="28"/>
      <c r="N6" s="28"/>
      <c r="O6" s="28"/>
      <c r="P6" s="28"/>
    </row>
    <row r="7" spans="1:16" ht="25.5" x14ac:dyDescent="0.2">
      <c r="A7" s="701"/>
      <c r="B7" s="312" t="s">
        <v>221</v>
      </c>
      <c r="C7" s="312" t="s">
        <v>801</v>
      </c>
      <c r="D7" s="162" t="s">
        <v>795</v>
      </c>
      <c r="E7" s="290" t="s">
        <v>537</v>
      </c>
      <c r="F7" s="719"/>
      <c r="G7" s="312" t="s">
        <v>801</v>
      </c>
      <c r="H7" s="296" t="s">
        <v>795</v>
      </c>
      <c r="I7" s="289" t="s">
        <v>538</v>
      </c>
      <c r="K7" s="28"/>
      <c r="L7" s="28"/>
      <c r="M7" s="28"/>
      <c r="N7" s="28"/>
      <c r="O7" s="28"/>
      <c r="P7" s="28"/>
    </row>
    <row r="8" spans="1:16" ht="11.1" customHeight="1" x14ac:dyDescent="0.2">
      <c r="A8" s="701"/>
      <c r="B8" s="51"/>
      <c r="C8" s="288" t="s">
        <v>0</v>
      </c>
      <c r="D8" s="157" t="s">
        <v>0</v>
      </c>
      <c r="E8" s="288" t="s">
        <v>0</v>
      </c>
      <c r="F8" s="719"/>
      <c r="G8" s="288" t="s">
        <v>0</v>
      </c>
      <c r="H8" s="288" t="s">
        <v>0</v>
      </c>
      <c r="I8" s="288" t="s">
        <v>0</v>
      </c>
      <c r="K8" s="28"/>
      <c r="L8" s="28"/>
      <c r="M8" s="28"/>
      <c r="N8" s="28"/>
      <c r="O8" s="28"/>
      <c r="P8" s="28"/>
    </row>
    <row r="9" spans="1:16" ht="11.1" customHeight="1" x14ac:dyDescent="0.2">
      <c r="A9" s="219" t="s">
        <v>501</v>
      </c>
      <c r="B9" s="51"/>
      <c r="C9" s="294"/>
      <c r="D9" s="157"/>
      <c r="E9" s="288"/>
      <c r="F9" s="288"/>
      <c r="G9" s="288"/>
      <c r="H9" s="288"/>
      <c r="I9" s="288"/>
      <c r="K9" s="28"/>
      <c r="L9" s="28"/>
      <c r="M9" s="28"/>
      <c r="N9" s="28"/>
      <c r="O9" s="28"/>
      <c r="P9" s="28"/>
    </row>
    <row r="10" spans="1:16" ht="3.2" customHeight="1" x14ac:dyDescent="0.2">
      <c r="A10" s="11"/>
      <c r="B10" s="51"/>
      <c r="C10" s="294"/>
      <c r="D10" s="157"/>
      <c r="E10" s="156"/>
      <c r="F10" s="10"/>
      <c r="G10" s="288"/>
      <c r="H10" s="10"/>
      <c r="I10" s="10"/>
      <c r="K10" s="28"/>
      <c r="L10" s="28"/>
      <c r="M10" s="28"/>
      <c r="N10" s="28"/>
      <c r="O10" s="28"/>
      <c r="P10" s="28"/>
    </row>
    <row r="11" spans="1:16" ht="11.1" customHeight="1" x14ac:dyDescent="0.2">
      <c r="A11" s="5" t="s">
        <v>224</v>
      </c>
      <c r="B11" s="15"/>
      <c r="C11" s="15"/>
      <c r="D11" s="36"/>
      <c r="E11" s="15"/>
      <c r="F11" s="15"/>
      <c r="G11" s="15"/>
      <c r="H11" s="15"/>
      <c r="I11" s="15"/>
      <c r="K11" s="28"/>
      <c r="L11" s="28"/>
      <c r="M11" s="28"/>
      <c r="N11" s="28"/>
      <c r="O11" s="28"/>
      <c r="P11" s="28"/>
    </row>
    <row r="12" spans="1:16" ht="12.75" customHeight="1" x14ac:dyDescent="0.2">
      <c r="A12" s="5" t="s">
        <v>870</v>
      </c>
      <c r="B12" s="15"/>
      <c r="C12" s="286">
        <v>1962.326</v>
      </c>
      <c r="D12" s="163">
        <v>6663.7139999999999</v>
      </c>
      <c r="E12" s="164">
        <v>8495.3940000000002</v>
      </c>
      <c r="F12" s="165"/>
      <c r="G12" s="286">
        <v>1827.3900000000012</v>
      </c>
      <c r="H12" s="165">
        <v>6688.1040000000012</v>
      </c>
      <c r="I12" s="165">
        <v>8603.9019999999982</v>
      </c>
      <c r="K12" s="32"/>
      <c r="L12" s="32"/>
      <c r="M12" s="314"/>
      <c r="N12" s="28"/>
      <c r="O12" s="28"/>
      <c r="P12" s="28"/>
    </row>
    <row r="13" spans="1:16" ht="11.1" customHeight="1" x14ac:dyDescent="0.2">
      <c r="A13" s="5" t="s">
        <v>26</v>
      </c>
      <c r="B13" s="15"/>
      <c r="C13" s="286">
        <v>2392.6529999999993</v>
      </c>
      <c r="D13" s="163">
        <v>6500.0339999999997</v>
      </c>
      <c r="E13" s="164">
        <v>8316.9030000000002</v>
      </c>
      <c r="F13" s="165"/>
      <c r="G13" s="286">
        <v>2221.61</v>
      </c>
      <c r="H13" s="165">
        <v>6191.21</v>
      </c>
      <c r="I13" s="165">
        <v>8091.2719999999999</v>
      </c>
      <c r="K13" s="32"/>
      <c r="L13" s="32"/>
      <c r="M13" s="314"/>
      <c r="N13" s="28"/>
      <c r="O13" s="28"/>
      <c r="P13" s="28"/>
    </row>
    <row r="14" spans="1:16" ht="11.25" customHeight="1" x14ac:dyDescent="0.2">
      <c r="A14" s="5" t="s">
        <v>27</v>
      </c>
      <c r="B14" s="15"/>
      <c r="C14" s="286">
        <v>113.619</v>
      </c>
      <c r="D14" s="163">
        <v>187.983</v>
      </c>
      <c r="E14" s="164">
        <v>1306.0250000000001</v>
      </c>
      <c r="F14" s="165"/>
      <c r="G14" s="286">
        <v>80.298000000000002</v>
      </c>
      <c r="H14" s="165">
        <v>132.279</v>
      </c>
      <c r="I14" s="165">
        <v>512.99</v>
      </c>
      <c r="K14" s="32"/>
      <c r="L14" s="32"/>
      <c r="M14" s="314"/>
      <c r="N14" s="28"/>
      <c r="O14" s="28"/>
      <c r="P14" s="28"/>
    </row>
    <row r="15" spans="1:16" ht="12.2" customHeight="1" x14ac:dyDescent="0.2">
      <c r="A15" s="5" t="s">
        <v>873</v>
      </c>
      <c r="B15" s="15"/>
      <c r="C15" s="286">
        <v>628.40600000000018</v>
      </c>
      <c r="D15" s="163">
        <v>1831.6410000000001</v>
      </c>
      <c r="E15" s="164">
        <v>2452.451</v>
      </c>
      <c r="F15" s="165"/>
      <c r="G15" s="286">
        <v>597.89499999999998</v>
      </c>
      <c r="H15" s="165">
        <v>1678.5730000000001</v>
      </c>
      <c r="I15" s="165">
        <v>2261.489</v>
      </c>
      <c r="K15" s="32"/>
      <c r="L15" s="32"/>
      <c r="M15" s="314"/>
      <c r="N15" s="28"/>
      <c r="O15" s="28"/>
      <c r="P15" s="28"/>
    </row>
    <row r="16" spans="1:16" ht="11.1" customHeight="1" x14ac:dyDescent="0.2">
      <c r="A16" s="5" t="s">
        <v>118</v>
      </c>
      <c r="B16" s="15"/>
      <c r="C16" s="286">
        <v>39.709000000000003</v>
      </c>
      <c r="D16" s="163">
        <v>119.727</v>
      </c>
      <c r="E16" s="164">
        <v>164.4</v>
      </c>
      <c r="F16" s="165"/>
      <c r="G16" s="286">
        <v>44.353999999999985</v>
      </c>
      <c r="H16" s="165">
        <v>149.74199999999999</v>
      </c>
      <c r="I16" s="165">
        <v>196.477</v>
      </c>
      <c r="K16" s="32"/>
      <c r="L16" s="32"/>
      <c r="M16" s="314"/>
      <c r="N16" s="28"/>
      <c r="O16" s="28"/>
      <c r="P16" s="28"/>
    </row>
    <row r="17" spans="1:16" ht="11.1" customHeight="1" x14ac:dyDescent="0.2">
      <c r="A17" s="220" t="s">
        <v>502</v>
      </c>
      <c r="B17" s="15"/>
      <c r="C17" s="286"/>
      <c r="D17" s="163"/>
      <c r="E17" s="164"/>
      <c r="F17" s="165"/>
      <c r="G17" s="286"/>
      <c r="H17" s="165"/>
      <c r="I17" s="165"/>
      <c r="K17" s="32"/>
      <c r="L17" s="32"/>
      <c r="M17" s="314"/>
      <c r="N17" s="28"/>
      <c r="O17" s="28"/>
      <c r="P17" s="28"/>
    </row>
    <row r="18" spans="1:16" ht="11.1" customHeight="1" x14ac:dyDescent="0.2">
      <c r="A18" s="35" t="s">
        <v>487</v>
      </c>
      <c r="B18" s="15"/>
      <c r="C18" s="286">
        <v>76.689000000000078</v>
      </c>
      <c r="D18" s="163">
        <v>836.04100000000005</v>
      </c>
      <c r="E18" s="164">
        <v>1688.645</v>
      </c>
      <c r="F18" s="165"/>
      <c r="G18" s="286">
        <v>116.94299999999998</v>
      </c>
      <c r="H18" s="165">
        <v>317.94</v>
      </c>
      <c r="I18" s="165">
        <v>836.99199999999996</v>
      </c>
      <c r="K18" s="32"/>
      <c r="L18" s="32"/>
      <c r="M18" s="314"/>
      <c r="N18" s="28"/>
      <c r="O18" s="28"/>
      <c r="P18" s="28"/>
    </row>
    <row r="19" spans="1:16" ht="11.1" customHeight="1" x14ac:dyDescent="0.2">
      <c r="A19" s="35" t="s">
        <v>225</v>
      </c>
      <c r="B19" s="15"/>
      <c r="C19" s="286">
        <v>163.197</v>
      </c>
      <c r="D19" s="163">
        <v>414.73500000000001</v>
      </c>
      <c r="E19" s="164">
        <v>613.24699999999996</v>
      </c>
      <c r="F19" s="165"/>
      <c r="G19" s="286">
        <v>151.21999999999997</v>
      </c>
      <c r="H19" s="165">
        <v>380.17899999999997</v>
      </c>
      <c r="I19" s="165">
        <v>533.86699999999996</v>
      </c>
      <c r="K19" s="32"/>
      <c r="L19" s="32"/>
      <c r="M19" s="314"/>
      <c r="N19" s="28"/>
      <c r="O19" s="28"/>
      <c r="P19" s="28"/>
    </row>
    <row r="20" spans="1:16" ht="11.1" customHeight="1" x14ac:dyDescent="0.2">
      <c r="A20" s="5" t="s">
        <v>29</v>
      </c>
      <c r="B20" s="15"/>
      <c r="C20" s="286">
        <v>1350.2440000000001</v>
      </c>
      <c r="D20" s="163">
        <v>3865.2139999999999</v>
      </c>
      <c r="E20" s="164">
        <v>5221.2139999999999</v>
      </c>
      <c r="F20" s="165"/>
      <c r="G20" s="286">
        <v>1495.8450000000003</v>
      </c>
      <c r="H20" s="165">
        <v>3931.384</v>
      </c>
      <c r="I20" s="165">
        <v>5272.3720000000003</v>
      </c>
      <c r="K20" s="32"/>
      <c r="L20" s="32"/>
      <c r="M20" s="314"/>
      <c r="N20" s="28"/>
      <c r="O20" s="28"/>
      <c r="P20" s="28"/>
    </row>
    <row r="21" spans="1:16" ht="11.1" customHeight="1" x14ac:dyDescent="0.2">
      <c r="A21" s="5" t="s">
        <v>119</v>
      </c>
      <c r="B21" s="15"/>
      <c r="C21" s="286">
        <v>146.58400000000256</v>
      </c>
      <c r="D21" s="163">
        <v>429.1160000000018</v>
      </c>
      <c r="E21" s="164">
        <v>615.40099999999802</v>
      </c>
      <c r="F21" s="165"/>
      <c r="G21" s="286">
        <v>176.66899999999805</v>
      </c>
      <c r="H21" s="165">
        <v>428.30699999999706</v>
      </c>
      <c r="I21" s="165">
        <v>603.64700000000448</v>
      </c>
      <c r="K21" s="32"/>
      <c r="L21" s="32"/>
      <c r="M21" s="314"/>
      <c r="N21" s="28"/>
      <c r="O21" s="28"/>
      <c r="P21" s="28"/>
    </row>
    <row r="22" spans="1:16" ht="11.1" customHeight="1" x14ac:dyDescent="0.2">
      <c r="A22" s="20" t="s">
        <v>31</v>
      </c>
      <c r="B22" s="15">
        <v>2</v>
      </c>
      <c r="C22" s="297">
        <v>6873.4270000000015</v>
      </c>
      <c r="D22" s="166">
        <v>20848.205000000002</v>
      </c>
      <c r="E22" s="167">
        <v>28873.68</v>
      </c>
      <c r="F22" s="168"/>
      <c r="G22" s="297">
        <v>6712.224000000002</v>
      </c>
      <c r="H22" s="168">
        <v>19897.718000000001</v>
      </c>
      <c r="I22" s="168">
        <v>26913.008000000002</v>
      </c>
      <c r="K22" s="257"/>
      <c r="L22" s="32"/>
      <c r="M22" s="314"/>
      <c r="N22" s="28"/>
      <c r="O22" s="28"/>
      <c r="P22" s="28"/>
    </row>
    <row r="23" spans="1:16" ht="3.2" customHeight="1" x14ac:dyDescent="0.2">
      <c r="A23" s="5"/>
      <c r="B23" s="15"/>
      <c r="C23" s="286"/>
      <c r="D23" s="163"/>
      <c r="E23" s="164"/>
      <c r="F23" s="165"/>
      <c r="G23" s="286"/>
      <c r="H23" s="165"/>
      <c r="I23" s="165"/>
      <c r="K23" s="28"/>
      <c r="L23" s="32"/>
      <c r="M23" s="314"/>
      <c r="N23" s="28"/>
      <c r="O23" s="28"/>
      <c r="P23" s="28"/>
    </row>
    <row r="24" spans="1:16" ht="11.1" customHeight="1" x14ac:dyDescent="0.2">
      <c r="A24" s="5" t="s">
        <v>226</v>
      </c>
      <c r="B24" s="15"/>
      <c r="C24" s="286"/>
      <c r="D24" s="163"/>
      <c r="E24" s="164"/>
      <c r="F24" s="165"/>
      <c r="G24" s="286"/>
      <c r="H24" s="165"/>
      <c r="I24" s="165"/>
      <c r="K24" s="28"/>
      <c r="L24" s="32"/>
      <c r="M24" s="314"/>
      <c r="N24" s="28"/>
      <c r="O24" s="28"/>
      <c r="P24" s="28"/>
    </row>
    <row r="25" spans="1:16" ht="11.1" customHeight="1" x14ac:dyDescent="0.2">
      <c r="A25" s="5" t="s">
        <v>32</v>
      </c>
      <c r="B25" s="15"/>
      <c r="C25" s="286">
        <v>3048.8739999999998</v>
      </c>
      <c r="D25" s="163">
        <v>9057.8379999999997</v>
      </c>
      <c r="E25" s="164">
        <v>12237.028</v>
      </c>
      <c r="F25" s="165"/>
      <c r="G25" s="286">
        <v>2880.1200000000008</v>
      </c>
      <c r="H25" s="165">
        <v>8697.6450000000004</v>
      </c>
      <c r="I25" s="165">
        <v>11609.569</v>
      </c>
      <c r="K25" s="32"/>
      <c r="L25" s="32"/>
      <c r="M25" s="314"/>
      <c r="N25" s="28"/>
      <c r="O25" s="28"/>
      <c r="P25" s="28"/>
    </row>
    <row r="26" spans="1:16" ht="11.1" customHeight="1" x14ac:dyDescent="0.2">
      <c r="A26" s="5" t="s">
        <v>34</v>
      </c>
      <c r="B26" s="15"/>
      <c r="C26" s="286"/>
      <c r="D26" s="163"/>
      <c r="E26" s="164"/>
      <c r="F26" s="165"/>
      <c r="G26" s="286"/>
      <c r="H26" s="165"/>
      <c r="I26" s="165"/>
      <c r="K26" s="28"/>
      <c r="L26" s="32"/>
      <c r="M26" s="314"/>
      <c r="N26" s="28"/>
      <c r="O26" s="28"/>
      <c r="P26" s="28"/>
    </row>
    <row r="27" spans="1:16" ht="11.1" customHeight="1" x14ac:dyDescent="0.2">
      <c r="A27" s="35" t="s">
        <v>120</v>
      </c>
      <c r="B27" s="15"/>
      <c r="C27" s="286">
        <v>308.90599999999995</v>
      </c>
      <c r="D27" s="163">
        <v>914.84199999999998</v>
      </c>
      <c r="E27" s="164">
        <v>1233.8109999999999</v>
      </c>
      <c r="F27" s="165"/>
      <c r="G27" s="286">
        <v>293.49300000000005</v>
      </c>
      <c r="H27" s="165">
        <v>887.13900000000001</v>
      </c>
      <c r="I27" s="165">
        <v>1166.403</v>
      </c>
      <c r="K27" s="32"/>
      <c r="L27" s="32"/>
      <c r="M27" s="314"/>
      <c r="N27" s="28"/>
      <c r="O27" s="28"/>
      <c r="P27" s="28"/>
    </row>
    <row r="28" spans="1:16" ht="11.1" customHeight="1" x14ac:dyDescent="0.2">
      <c r="A28" s="35" t="s">
        <v>121</v>
      </c>
      <c r="B28" s="15"/>
      <c r="C28" s="286">
        <v>44.502999999999986</v>
      </c>
      <c r="D28" s="163">
        <v>136.94399999999999</v>
      </c>
      <c r="E28" s="164">
        <v>209.643</v>
      </c>
      <c r="F28" s="165"/>
      <c r="G28" s="286">
        <v>51.12700000000001</v>
      </c>
      <c r="H28" s="165">
        <v>160.62100000000001</v>
      </c>
      <c r="I28" s="165">
        <v>156.143</v>
      </c>
      <c r="K28" s="32"/>
      <c r="L28" s="32"/>
      <c r="M28" s="314"/>
      <c r="N28" s="28"/>
      <c r="O28" s="28"/>
      <c r="P28" s="28"/>
    </row>
    <row r="29" spans="1:16" ht="11.1" customHeight="1" x14ac:dyDescent="0.2">
      <c r="A29" s="29" t="s">
        <v>122</v>
      </c>
      <c r="B29" s="15"/>
      <c r="C29" s="286">
        <v>84.851000000000028</v>
      </c>
      <c r="D29" s="163">
        <v>256.03500000000003</v>
      </c>
      <c r="E29" s="164">
        <v>347.91199999999998</v>
      </c>
      <c r="F29" s="165"/>
      <c r="G29" s="286">
        <v>77.777999999999992</v>
      </c>
      <c r="H29" s="165">
        <v>239.35599999999999</v>
      </c>
      <c r="I29" s="165">
        <v>322.27699999999999</v>
      </c>
      <c r="K29" s="32"/>
      <c r="L29" s="32"/>
      <c r="M29" s="314"/>
      <c r="N29" s="28"/>
      <c r="O29" s="28"/>
      <c r="P29" s="28"/>
    </row>
    <row r="30" spans="1:16" ht="11.1" customHeight="1" x14ac:dyDescent="0.2">
      <c r="A30" s="5" t="s">
        <v>33</v>
      </c>
      <c r="B30" s="15"/>
      <c r="C30" s="286">
        <v>328.33900000000006</v>
      </c>
      <c r="D30" s="163">
        <v>969.25300000000004</v>
      </c>
      <c r="E30" s="164">
        <v>1430.365</v>
      </c>
      <c r="F30" s="165"/>
      <c r="G30" s="286">
        <v>323.54300000000001</v>
      </c>
      <c r="H30" s="165">
        <v>971.476</v>
      </c>
      <c r="I30" s="165">
        <v>1319.7070000000001</v>
      </c>
      <c r="K30" s="32"/>
      <c r="L30" s="32"/>
      <c r="M30" s="314"/>
      <c r="N30" s="28"/>
      <c r="O30" s="28"/>
      <c r="P30" s="28"/>
    </row>
    <row r="31" spans="1:16" ht="11.1" customHeight="1" x14ac:dyDescent="0.2">
      <c r="A31" s="5" t="s">
        <v>58</v>
      </c>
      <c r="B31" s="15"/>
      <c r="C31" s="286">
        <v>529.38400000000001</v>
      </c>
      <c r="D31" s="163">
        <v>1713.4380000000001</v>
      </c>
      <c r="E31" s="164">
        <v>2547.268</v>
      </c>
      <c r="F31" s="165"/>
      <c r="G31" s="286">
        <v>572.56700000000001</v>
      </c>
      <c r="H31" s="165">
        <v>1694.19</v>
      </c>
      <c r="I31" s="165">
        <v>2392.5549999999998</v>
      </c>
      <c r="K31" s="32"/>
      <c r="L31" s="32"/>
      <c r="M31" s="314"/>
      <c r="N31" s="28"/>
      <c r="O31" s="28"/>
      <c r="P31" s="28"/>
    </row>
    <row r="32" spans="1:16" ht="11.1" customHeight="1" x14ac:dyDescent="0.2">
      <c r="A32" s="5" t="s">
        <v>35</v>
      </c>
      <c r="B32" s="15"/>
      <c r="C32" s="286">
        <v>1350.3419999999996</v>
      </c>
      <c r="D32" s="163">
        <v>4316.9639999999999</v>
      </c>
      <c r="E32" s="164">
        <v>5780.2119999999995</v>
      </c>
      <c r="F32" s="165"/>
      <c r="G32" s="286">
        <v>1235.6149999999998</v>
      </c>
      <c r="H32" s="165">
        <v>4291.6280000000006</v>
      </c>
      <c r="I32" s="165">
        <v>5807.8330000000005</v>
      </c>
      <c r="K32" s="32"/>
      <c r="L32" s="32"/>
      <c r="M32" s="314"/>
      <c r="N32" s="28"/>
      <c r="O32" s="28"/>
      <c r="P32" s="28"/>
    </row>
    <row r="33" spans="1:16" ht="11.1" customHeight="1" x14ac:dyDescent="0.2">
      <c r="A33" s="5" t="s">
        <v>36</v>
      </c>
      <c r="B33" s="15"/>
      <c r="C33" s="286">
        <v>227.70999999999998</v>
      </c>
      <c r="D33" s="163">
        <v>649.71199999999999</v>
      </c>
      <c r="E33" s="164">
        <v>892.95899999999995</v>
      </c>
      <c r="F33" s="165"/>
      <c r="G33" s="286">
        <v>197.31199999999995</v>
      </c>
      <c r="H33" s="165">
        <v>580.13699999999994</v>
      </c>
      <c r="I33" s="165">
        <v>782.71600000000001</v>
      </c>
      <c r="K33" s="32"/>
      <c r="L33" s="32"/>
      <c r="M33" s="314"/>
      <c r="N33" s="28"/>
      <c r="O33" s="28"/>
      <c r="P33" s="28"/>
    </row>
    <row r="34" spans="1:16" ht="11.1" customHeight="1" x14ac:dyDescent="0.2">
      <c r="A34" s="5" t="s">
        <v>38</v>
      </c>
      <c r="B34" s="15">
        <v>3</v>
      </c>
      <c r="C34" s="286">
        <v>1403.3489999999961</v>
      </c>
      <c r="D34" s="163">
        <v>3826.8749999999995</v>
      </c>
      <c r="E34" s="164">
        <v>5021.7409999999991</v>
      </c>
      <c r="F34" s="165"/>
      <c r="G34" s="286">
        <v>1445.9109999999946</v>
      </c>
      <c r="H34" s="165">
        <v>4027.061999999994</v>
      </c>
      <c r="I34" s="165">
        <v>5280.2319999999909</v>
      </c>
      <c r="K34" s="32"/>
      <c r="L34" s="32"/>
      <c r="M34" s="314"/>
      <c r="N34" s="28"/>
      <c r="O34" s="28"/>
      <c r="P34" s="28"/>
    </row>
    <row r="35" spans="1:16" ht="11.1" customHeight="1" x14ac:dyDescent="0.2">
      <c r="A35" s="5" t="s">
        <v>39</v>
      </c>
      <c r="B35" s="15">
        <v>3</v>
      </c>
      <c r="C35" s="286">
        <v>130.76099999999997</v>
      </c>
      <c r="D35" s="163">
        <v>291.04699999999997</v>
      </c>
      <c r="E35" s="164">
        <v>499.76500000000004</v>
      </c>
      <c r="F35" s="165"/>
      <c r="G35" s="286">
        <v>124.01799999999997</v>
      </c>
      <c r="H35" s="165">
        <v>282.89799999999997</v>
      </c>
      <c r="I35" s="165">
        <v>549.32600000000002</v>
      </c>
      <c r="K35" s="32"/>
      <c r="L35" s="32"/>
      <c r="M35" s="314"/>
      <c r="N35" s="28"/>
      <c r="O35" s="28"/>
      <c r="P35" s="28"/>
    </row>
    <row r="36" spans="1:16" ht="11.1" customHeight="1" x14ac:dyDescent="0.2">
      <c r="A36" s="20" t="s">
        <v>31</v>
      </c>
      <c r="B36" s="15"/>
      <c r="C36" s="297">
        <v>7457.0189999999948</v>
      </c>
      <c r="D36" s="166">
        <v>22132.947999999997</v>
      </c>
      <c r="E36" s="167">
        <v>30200.703999999998</v>
      </c>
      <c r="F36" s="168"/>
      <c r="G36" s="297">
        <v>7201.4839999999949</v>
      </c>
      <c r="H36" s="168">
        <v>21832.151999999995</v>
      </c>
      <c r="I36" s="168">
        <v>29386.760999999991</v>
      </c>
      <c r="K36" s="257"/>
      <c r="L36" s="32"/>
      <c r="M36" s="28"/>
      <c r="N36" s="28"/>
      <c r="O36" s="28"/>
      <c r="P36" s="28"/>
    </row>
    <row r="37" spans="1:16" ht="3.2" customHeight="1" x14ac:dyDescent="0.2">
      <c r="A37" s="5"/>
      <c r="B37" s="15"/>
      <c r="C37" s="286"/>
      <c r="D37" s="163"/>
      <c r="E37" s="164"/>
      <c r="F37" s="165"/>
      <c r="G37" s="286"/>
      <c r="H37" s="165"/>
      <c r="I37" s="165"/>
      <c r="K37" s="32"/>
      <c r="L37" s="28"/>
      <c r="M37" s="28"/>
      <c r="N37" s="28"/>
      <c r="O37" s="28"/>
      <c r="P37" s="28"/>
    </row>
    <row r="38" spans="1:16" ht="11.1" customHeight="1" x14ac:dyDescent="0.2">
      <c r="A38" s="34" t="s">
        <v>123</v>
      </c>
      <c r="B38" s="15">
        <v>4</v>
      </c>
      <c r="C38" s="88">
        <v>-583.59199999999328</v>
      </c>
      <c r="D38" s="169">
        <v>-1284.7429999999949</v>
      </c>
      <c r="E38" s="170">
        <v>-1327.0239999999976</v>
      </c>
      <c r="F38" s="171"/>
      <c r="G38" s="88">
        <v>-489.25999999999294</v>
      </c>
      <c r="H38" s="171">
        <v>-1934.4339999999938</v>
      </c>
      <c r="I38" s="171">
        <v>-2473.7529999999897</v>
      </c>
      <c r="K38" s="258"/>
      <c r="L38" s="28"/>
      <c r="M38" s="28"/>
      <c r="N38" s="28"/>
      <c r="O38" s="28"/>
      <c r="P38" s="28"/>
    </row>
    <row r="39" spans="1:16" ht="3.2" customHeight="1" x14ac:dyDescent="0.2">
      <c r="A39" s="5"/>
      <c r="B39" s="15"/>
      <c r="C39" s="286"/>
      <c r="D39" s="163"/>
      <c r="E39" s="164"/>
      <c r="F39" s="165"/>
      <c r="G39" s="286"/>
      <c r="H39" s="165"/>
      <c r="I39" s="165"/>
      <c r="K39" s="28"/>
      <c r="L39" s="28"/>
      <c r="M39" s="28"/>
      <c r="N39" s="28"/>
      <c r="O39" s="28"/>
      <c r="P39" s="28"/>
    </row>
    <row r="40" spans="1:16" ht="11.1" customHeight="1" x14ac:dyDescent="0.2">
      <c r="A40" s="221" t="s">
        <v>503</v>
      </c>
      <c r="B40" s="15"/>
      <c r="C40" s="286"/>
      <c r="D40" s="163"/>
      <c r="E40" s="164"/>
      <c r="F40" s="165"/>
      <c r="G40" s="286"/>
      <c r="H40" s="165"/>
      <c r="I40" s="165"/>
      <c r="K40" s="28"/>
      <c r="L40" s="28"/>
      <c r="M40" s="28"/>
      <c r="N40" s="28"/>
      <c r="O40" s="28"/>
      <c r="P40" s="28"/>
    </row>
    <row r="41" spans="1:16" ht="11.1" customHeight="1" x14ac:dyDescent="0.2">
      <c r="A41" s="5" t="s">
        <v>262</v>
      </c>
      <c r="B41" s="15"/>
      <c r="C41" s="286">
        <v>-11.347999999999999</v>
      </c>
      <c r="D41" s="163">
        <v>-53.545000000000002</v>
      </c>
      <c r="E41" s="164">
        <v>-47.274000000000001</v>
      </c>
      <c r="F41" s="165"/>
      <c r="G41" s="286">
        <v>11.718</v>
      </c>
      <c r="H41" s="165">
        <v>-19.946999999999999</v>
      </c>
      <c r="I41" s="165">
        <v>-192.541</v>
      </c>
      <c r="K41" s="28"/>
      <c r="L41" s="28"/>
      <c r="M41" s="28"/>
      <c r="N41" s="28"/>
      <c r="O41" s="28"/>
      <c r="P41" s="28"/>
    </row>
    <row r="42" spans="1:16" ht="11.1" customHeight="1" x14ac:dyDescent="0.2">
      <c r="A42" s="5" t="s">
        <v>504</v>
      </c>
      <c r="B42" s="15"/>
      <c r="C42" s="286">
        <v>-125.89999999999999</v>
      </c>
      <c r="D42" s="163">
        <v>-105.898</v>
      </c>
      <c r="E42" s="164">
        <v>-186.9</v>
      </c>
      <c r="F42" s="165"/>
      <c r="G42" s="286">
        <v>-46.34800000000007</v>
      </c>
      <c r="H42" s="165">
        <v>529.13099999999997</v>
      </c>
      <c r="I42" s="165">
        <v>658.90700000000004</v>
      </c>
      <c r="K42" s="28"/>
      <c r="L42" s="28"/>
      <c r="M42" s="28"/>
      <c r="N42" s="28"/>
      <c r="O42" s="28"/>
      <c r="P42" s="28"/>
    </row>
    <row r="43" spans="1:16" ht="11.1" customHeight="1" x14ac:dyDescent="0.2">
      <c r="A43" s="5" t="s">
        <v>124</v>
      </c>
      <c r="B43" s="15"/>
      <c r="C43" s="286">
        <v>0</v>
      </c>
      <c r="D43" s="163">
        <v>-2</v>
      </c>
      <c r="E43" s="164">
        <v>-13.512</v>
      </c>
      <c r="F43" s="165"/>
      <c r="G43" s="286">
        <v>0</v>
      </c>
      <c r="H43" s="165">
        <v>0</v>
      </c>
      <c r="I43" s="165">
        <v>-41.426000000000002</v>
      </c>
      <c r="K43" s="28"/>
      <c r="L43" s="28"/>
      <c r="M43" s="28"/>
      <c r="N43" s="28"/>
      <c r="O43" s="28"/>
      <c r="P43" s="28"/>
    </row>
    <row r="44" spans="1:16" ht="11.1" customHeight="1" x14ac:dyDescent="0.2">
      <c r="A44" s="222" t="s">
        <v>519</v>
      </c>
      <c r="B44" s="15"/>
      <c r="C44" s="286">
        <v>125.42299999999898</v>
      </c>
      <c r="D44" s="163">
        <v>121.92900000000532</v>
      </c>
      <c r="E44" s="164">
        <v>0</v>
      </c>
      <c r="F44" s="165"/>
      <c r="G44" s="286">
        <v>44.285000000008267</v>
      </c>
      <c r="H44" s="165">
        <v>67.836000000010699</v>
      </c>
      <c r="I44" s="165">
        <v>143.33099999999786</v>
      </c>
      <c r="K44" s="28"/>
      <c r="L44" s="28"/>
      <c r="M44" s="28"/>
      <c r="N44" s="28"/>
      <c r="O44" s="28"/>
      <c r="P44" s="28"/>
    </row>
    <row r="45" spans="1:16" ht="11.1" customHeight="1" x14ac:dyDescent="0.2">
      <c r="A45" s="20" t="s">
        <v>125</v>
      </c>
      <c r="B45" s="15"/>
      <c r="C45" s="297">
        <v>-12.166000000001009</v>
      </c>
      <c r="D45" s="166">
        <v>-39.342999999994674</v>
      </c>
      <c r="E45" s="167">
        <v>-247.68599999999046</v>
      </c>
      <c r="F45" s="168"/>
      <c r="G45" s="297">
        <v>10.101000000008071</v>
      </c>
      <c r="H45" s="168">
        <v>577.1190000000106</v>
      </c>
      <c r="I45" s="168">
        <v>568.27099999999791</v>
      </c>
      <c r="K45" s="28"/>
      <c r="L45" s="28"/>
      <c r="M45" s="28"/>
      <c r="N45" s="28"/>
      <c r="O45" s="28"/>
      <c r="P45" s="28"/>
    </row>
    <row r="46" spans="1:16" ht="3.2" customHeight="1" x14ac:dyDescent="0.2">
      <c r="A46" s="5"/>
      <c r="B46" s="15"/>
      <c r="C46" s="286"/>
      <c r="D46" s="163"/>
      <c r="E46" s="164"/>
      <c r="F46" s="165"/>
      <c r="G46" s="286"/>
      <c r="H46" s="165"/>
      <c r="I46" s="165"/>
      <c r="K46" s="28"/>
      <c r="L46" s="28"/>
      <c r="M46" s="28"/>
      <c r="N46" s="28"/>
      <c r="O46" s="28"/>
      <c r="P46" s="28"/>
    </row>
    <row r="47" spans="1:16" ht="11.1" customHeight="1" x14ac:dyDescent="0.2">
      <c r="A47" s="20" t="s">
        <v>126</v>
      </c>
      <c r="B47" s="15"/>
      <c r="C47" s="297">
        <v>-595.75799999999424</v>
      </c>
      <c r="D47" s="166">
        <v>-1324.0859999999896</v>
      </c>
      <c r="E47" s="167">
        <v>-1574.709999999988</v>
      </c>
      <c r="F47" s="168"/>
      <c r="G47" s="297">
        <v>-479.15899999998487</v>
      </c>
      <c r="H47" s="168">
        <v>-1357.3149999999832</v>
      </c>
      <c r="I47" s="168">
        <v>-1905.4819999999918</v>
      </c>
      <c r="K47" s="32"/>
      <c r="L47" s="32"/>
      <c r="M47" s="28"/>
      <c r="N47" s="28"/>
      <c r="O47" s="28"/>
      <c r="P47" s="28"/>
    </row>
    <row r="48" spans="1:16" ht="3.2" customHeight="1" x14ac:dyDescent="0.2">
      <c r="A48" s="5"/>
      <c r="B48" s="15"/>
      <c r="C48" s="286"/>
      <c r="D48" s="163"/>
      <c r="E48" s="164"/>
      <c r="F48" s="165"/>
      <c r="G48" s="286"/>
      <c r="H48" s="165"/>
      <c r="I48" s="165"/>
      <c r="K48" s="251"/>
    </row>
    <row r="49" spans="1:11" ht="11.1" customHeight="1" x14ac:dyDescent="0.2">
      <c r="A49" s="20" t="s">
        <v>127</v>
      </c>
      <c r="B49" s="15"/>
      <c r="C49" s="286"/>
      <c r="D49" s="163"/>
      <c r="E49" s="164"/>
      <c r="F49" s="165"/>
      <c r="G49" s="286"/>
      <c r="H49" s="165"/>
      <c r="I49" s="165"/>
    </row>
    <row r="50" spans="1:11" ht="11.1" customHeight="1" x14ac:dyDescent="0.2">
      <c r="A50" s="223" t="s">
        <v>505</v>
      </c>
      <c r="B50" s="15"/>
      <c r="C50" s="286"/>
      <c r="D50" s="163"/>
      <c r="E50" s="164"/>
      <c r="F50" s="165"/>
      <c r="G50" s="286"/>
      <c r="H50" s="165"/>
      <c r="I50" s="165"/>
    </row>
    <row r="51" spans="1:11" ht="11.1" customHeight="1" x14ac:dyDescent="0.2">
      <c r="A51" s="5" t="s">
        <v>128</v>
      </c>
      <c r="B51" s="15"/>
      <c r="C51" s="286">
        <v>-681.14700000000448</v>
      </c>
      <c r="D51" s="163">
        <v>-508.9690000000046</v>
      </c>
      <c r="E51" s="164">
        <v>-287.47000000000116</v>
      </c>
      <c r="F51" s="165"/>
      <c r="G51" s="286">
        <v>-90.326000000000931</v>
      </c>
      <c r="H51" s="172">
        <v>-45.336000000002969</v>
      </c>
      <c r="I51" s="172">
        <v>-3041.5619999999981</v>
      </c>
    </row>
    <row r="52" spans="1:11" ht="11.1" customHeight="1" x14ac:dyDescent="0.2">
      <c r="A52" s="5" t="s">
        <v>129</v>
      </c>
      <c r="B52" s="15"/>
      <c r="C52" s="286">
        <v>0</v>
      </c>
      <c r="D52" s="163">
        <v>-5.96</v>
      </c>
      <c r="E52" s="164">
        <v>0</v>
      </c>
      <c r="F52" s="165"/>
      <c r="G52" s="286">
        <v>0</v>
      </c>
      <c r="H52" s="172">
        <v>-6.9720000000000004</v>
      </c>
      <c r="I52" s="172">
        <v>15.311</v>
      </c>
    </row>
    <row r="53" spans="1:11" ht="11.1" customHeight="1" x14ac:dyDescent="0.2">
      <c r="A53" s="5" t="s">
        <v>178</v>
      </c>
      <c r="B53" s="15"/>
      <c r="C53" s="286">
        <v>-678.7899999999936</v>
      </c>
      <c r="D53" s="163">
        <v>-804.57300000000396</v>
      </c>
      <c r="E53" s="164">
        <v>-974.24800000001414</v>
      </c>
      <c r="F53" s="165"/>
      <c r="G53" s="286">
        <v>62.889999999992142</v>
      </c>
      <c r="H53" s="165">
        <v>1580.5099999999948</v>
      </c>
      <c r="I53" s="172">
        <v>254.47700000000623</v>
      </c>
    </row>
    <row r="54" spans="1:11" ht="11.1" customHeight="1" x14ac:dyDescent="0.2">
      <c r="A54" s="5" t="s">
        <v>130</v>
      </c>
      <c r="B54" s="15"/>
      <c r="C54" s="286">
        <v>0</v>
      </c>
      <c r="D54" s="163">
        <v>0</v>
      </c>
      <c r="E54" s="164">
        <v>0</v>
      </c>
      <c r="F54" s="165"/>
      <c r="G54" s="286">
        <v>0</v>
      </c>
      <c r="H54" s="165">
        <v>0</v>
      </c>
      <c r="I54" s="165">
        <v>0</v>
      </c>
    </row>
    <row r="55" spans="1:11" ht="11.1" customHeight="1" x14ac:dyDescent="0.2">
      <c r="A55" s="20" t="s">
        <v>131</v>
      </c>
      <c r="B55" s="15"/>
      <c r="C55" s="297">
        <v>-1359.8100000000049</v>
      </c>
      <c r="D55" s="166">
        <v>-1319.5020000000138</v>
      </c>
      <c r="E55" s="167">
        <v>-1262.1930000000177</v>
      </c>
      <c r="F55" s="168"/>
      <c r="G55" s="297">
        <v>-27.076000000014801</v>
      </c>
      <c r="H55" s="168">
        <v>1528.2019999999857</v>
      </c>
      <c r="I55" s="168">
        <v>-2771.7740000000022</v>
      </c>
    </row>
    <row r="56" spans="1:11" ht="3.2" customHeight="1" x14ac:dyDescent="0.2">
      <c r="A56" s="5"/>
      <c r="B56" s="15"/>
      <c r="C56" s="297"/>
      <c r="D56" s="166"/>
      <c r="E56" s="167"/>
      <c r="F56" s="168"/>
      <c r="G56" s="297"/>
      <c r="H56" s="168"/>
      <c r="I56" s="168"/>
    </row>
    <row r="57" spans="1:11" ht="11.1" customHeight="1" x14ac:dyDescent="0.2">
      <c r="A57" s="20" t="s">
        <v>132</v>
      </c>
      <c r="B57" s="15">
        <v>4</v>
      </c>
      <c r="C57" s="297">
        <v>-1955.5679999999993</v>
      </c>
      <c r="D57" s="166">
        <v>-2643.5880000000034</v>
      </c>
      <c r="E57" s="167">
        <v>-2836.9030000000057</v>
      </c>
      <c r="F57" s="168"/>
      <c r="G57" s="297">
        <v>-506.23500000000058</v>
      </c>
      <c r="H57" s="168">
        <v>170.88700000000244</v>
      </c>
      <c r="I57" s="168">
        <v>-4677.2559999999939</v>
      </c>
      <c r="K57" s="251"/>
    </row>
    <row r="58" spans="1:11" ht="3.2" customHeight="1" x14ac:dyDescent="0.2">
      <c r="A58" s="5"/>
      <c r="B58" s="15"/>
      <c r="C58" s="86"/>
      <c r="D58" s="87"/>
      <c r="E58" s="173"/>
      <c r="F58" s="173"/>
      <c r="G58" s="86"/>
      <c r="H58" s="173"/>
      <c r="I58" s="173"/>
    </row>
    <row r="59" spans="1:11" ht="15.75" customHeight="1" x14ac:dyDescent="0.2">
      <c r="A59" s="44" t="s">
        <v>133</v>
      </c>
      <c r="B59" s="73"/>
      <c r="C59" s="298"/>
      <c r="D59" s="174"/>
      <c r="E59" s="175"/>
      <c r="F59" s="175"/>
      <c r="G59" s="298"/>
      <c r="H59" s="175"/>
      <c r="I59" s="175"/>
    </row>
    <row r="60" spans="1:11" ht="3.2" customHeight="1" x14ac:dyDescent="0.2">
      <c r="A60" s="5"/>
      <c r="B60" s="15"/>
      <c r="C60" s="86"/>
      <c r="D60" s="87"/>
      <c r="E60" s="173"/>
      <c r="F60" s="173"/>
      <c r="G60" s="86"/>
      <c r="H60" s="173"/>
      <c r="I60" s="173"/>
    </row>
    <row r="61" spans="1:11" ht="11.1" customHeight="1" x14ac:dyDescent="0.2">
      <c r="A61" s="34" t="s">
        <v>123</v>
      </c>
      <c r="B61" s="15">
        <v>4</v>
      </c>
      <c r="C61" s="88">
        <v>-583.59199999999328</v>
      </c>
      <c r="D61" s="169">
        <v>-1284.7429999999949</v>
      </c>
      <c r="E61" s="170">
        <v>-1327.0239999999976</v>
      </c>
      <c r="F61" s="171"/>
      <c r="G61" s="88">
        <v>-489.25999999999294</v>
      </c>
      <c r="H61" s="171">
        <v>-1934.4339999999938</v>
      </c>
      <c r="I61" s="171">
        <v>-2473.7529999999897</v>
      </c>
    </row>
    <row r="62" spans="1:11" ht="3.2" customHeight="1" x14ac:dyDescent="0.2">
      <c r="A62" s="5"/>
      <c r="B62" s="15"/>
      <c r="C62" s="286"/>
      <c r="D62" s="163"/>
      <c r="E62" s="164"/>
      <c r="F62" s="165"/>
      <c r="G62" s="286"/>
      <c r="H62" s="165"/>
      <c r="I62" s="165"/>
    </row>
    <row r="63" spans="1:11" ht="11.1" customHeight="1" x14ac:dyDescent="0.2">
      <c r="A63" s="5" t="s">
        <v>218</v>
      </c>
      <c r="B63" s="15"/>
      <c r="C63" s="286"/>
      <c r="D63" s="163"/>
      <c r="E63" s="164"/>
      <c r="F63" s="165"/>
      <c r="G63" s="286"/>
      <c r="H63" s="165"/>
      <c r="I63" s="165"/>
    </row>
    <row r="64" spans="1:11" ht="11.1" customHeight="1" x14ac:dyDescent="0.2">
      <c r="A64" s="5" t="s">
        <v>59</v>
      </c>
      <c r="B64" s="15"/>
      <c r="C64" s="286">
        <v>530.6129999999996</v>
      </c>
      <c r="D64" s="163">
        <v>1702.597</v>
      </c>
      <c r="E64" s="164">
        <v>2626.5589999999993</v>
      </c>
      <c r="F64" s="165"/>
      <c r="G64" s="286">
        <v>551.39200000000073</v>
      </c>
      <c r="H64" s="165">
        <v>1570.6030000000007</v>
      </c>
      <c r="I64" s="165">
        <v>2341.3589999999999</v>
      </c>
    </row>
    <row r="65" spans="1:9" ht="11.1" customHeight="1" x14ac:dyDescent="0.2">
      <c r="A65" s="5" t="s">
        <v>134</v>
      </c>
      <c r="B65" s="15"/>
      <c r="C65" s="286">
        <v>3.9579999999999984</v>
      </c>
      <c r="D65" s="163">
        <v>1.4469999999999885</v>
      </c>
      <c r="E65" s="164">
        <v>0</v>
      </c>
      <c r="F65" s="165"/>
      <c r="G65" s="286">
        <v>5.7439999999999998</v>
      </c>
      <c r="H65" s="165">
        <v>5</v>
      </c>
      <c r="I65" s="165">
        <v>-11.385999999999996</v>
      </c>
    </row>
    <row r="66" spans="1:9" ht="11.1" customHeight="1" x14ac:dyDescent="0.2">
      <c r="A66" s="5" t="s">
        <v>135</v>
      </c>
      <c r="B66" s="15"/>
      <c r="C66" s="286">
        <v>423</v>
      </c>
      <c r="D66" s="163">
        <v>491</v>
      </c>
      <c r="E66" s="164">
        <v>467.64300000000071</v>
      </c>
      <c r="F66" s="165"/>
      <c r="G66" s="286">
        <v>1</v>
      </c>
      <c r="H66" s="165">
        <v>293.90599999999984</v>
      </c>
      <c r="I66" s="165">
        <v>240.06299999999987</v>
      </c>
    </row>
    <row r="67" spans="1:9" ht="11.1" customHeight="1" x14ac:dyDescent="0.2">
      <c r="A67" s="20" t="s">
        <v>136</v>
      </c>
      <c r="B67" s="15"/>
      <c r="C67" s="286"/>
      <c r="D67" s="163"/>
      <c r="E67" s="164"/>
      <c r="F67" s="165"/>
      <c r="G67" s="286"/>
      <c r="H67" s="165"/>
      <c r="I67" s="165"/>
    </row>
    <row r="68" spans="1:9" ht="11.1" customHeight="1" x14ac:dyDescent="0.2">
      <c r="A68" s="5" t="s">
        <v>60</v>
      </c>
      <c r="B68" s="15"/>
      <c r="C68" s="286">
        <v>23.74799999999999</v>
      </c>
      <c r="D68" s="163">
        <v>60.514999999999993</v>
      </c>
      <c r="E68" s="164">
        <v>164.38800000000001</v>
      </c>
      <c r="F68" s="165"/>
      <c r="G68" s="286">
        <v>20.415999999999997</v>
      </c>
      <c r="H68" s="165">
        <v>83.597999999999999</v>
      </c>
      <c r="I68" s="165">
        <v>131.70200000000003</v>
      </c>
    </row>
    <row r="69" spans="1:9" ht="11.1" customHeight="1" x14ac:dyDescent="0.2">
      <c r="A69" s="5" t="s">
        <v>137</v>
      </c>
      <c r="B69" s="15"/>
      <c r="C69" s="286">
        <v>328.33900000000006</v>
      </c>
      <c r="D69" s="163">
        <v>969.25300000000004</v>
      </c>
      <c r="E69" s="164">
        <v>1430.365</v>
      </c>
      <c r="F69" s="165"/>
      <c r="G69" s="286">
        <v>323.54300000000001</v>
      </c>
      <c r="H69" s="165">
        <v>971.476</v>
      </c>
      <c r="I69" s="165">
        <v>1319.7070000000001</v>
      </c>
    </row>
    <row r="70" spans="1:9" ht="11.1" customHeight="1" x14ac:dyDescent="0.2">
      <c r="A70" s="20" t="s">
        <v>138</v>
      </c>
      <c r="B70" s="15"/>
      <c r="C70" s="297">
        <v>605.07899999999972</v>
      </c>
      <c r="D70" s="166">
        <v>1164.819</v>
      </c>
      <c r="E70" s="167">
        <v>1499.1379999999997</v>
      </c>
      <c r="F70" s="168"/>
      <c r="G70" s="297">
        <v>214.24500000000035</v>
      </c>
      <c r="H70" s="168">
        <v>814.03300000000036</v>
      </c>
      <c r="I70" s="168">
        <v>1118.627</v>
      </c>
    </row>
    <row r="71" spans="1:9" ht="3.2" customHeight="1" x14ac:dyDescent="0.2">
      <c r="A71" s="5"/>
      <c r="B71" s="15"/>
      <c r="C71" s="297"/>
      <c r="D71" s="166"/>
      <c r="E71" s="167"/>
      <c r="F71" s="168"/>
      <c r="G71" s="297"/>
      <c r="H71" s="165"/>
      <c r="I71" s="165"/>
    </row>
    <row r="72" spans="1:9" ht="11.1" customHeight="1" x14ac:dyDescent="0.2">
      <c r="A72" s="20" t="s">
        <v>139</v>
      </c>
      <c r="B72" s="15">
        <v>4</v>
      </c>
      <c r="C72" s="297">
        <v>-1188.670999999993</v>
      </c>
      <c r="D72" s="166">
        <v>-2449.5619999999949</v>
      </c>
      <c r="E72" s="167">
        <v>-2826.1619999999975</v>
      </c>
      <c r="F72" s="168"/>
      <c r="G72" s="297">
        <v>-703.50499999999329</v>
      </c>
      <c r="H72" s="168">
        <v>-2748.4669999999942</v>
      </c>
      <c r="I72" s="168">
        <v>-3592.3799999999896</v>
      </c>
    </row>
    <row r="74" spans="1:9" x14ac:dyDescent="0.2">
      <c r="A74" s="323" t="s">
        <v>796</v>
      </c>
    </row>
    <row r="75" spans="1:9" x14ac:dyDescent="0.2">
      <c r="A75" s="323" t="s">
        <v>574</v>
      </c>
    </row>
    <row r="76" spans="1:9" x14ac:dyDescent="0.2">
      <c r="A76" s="692" t="s">
        <v>874</v>
      </c>
      <c r="B76" s="680"/>
      <c r="C76" s="680"/>
    </row>
    <row r="77" spans="1:9" x14ac:dyDescent="0.2">
      <c r="A77" s="443" t="s">
        <v>575</v>
      </c>
      <c r="B77" s="443"/>
      <c r="C77" s="443"/>
      <c r="D77" s="444"/>
      <c r="E77" s="444"/>
      <c r="F77" s="444"/>
      <c r="G77" s="444"/>
      <c r="H77" s="444"/>
      <c r="I77" s="444"/>
    </row>
  </sheetData>
  <mergeCells count="6">
    <mergeCell ref="A7:A8"/>
    <mergeCell ref="F7:F8"/>
    <mergeCell ref="A3:I3"/>
    <mergeCell ref="A4:I4"/>
    <mergeCell ref="C6:E6"/>
    <mergeCell ref="G6:I6"/>
  </mergeCells>
  <phoneticPr fontId="0" type="noConversion"/>
  <pageMargins left="0.75" right="0.75" top="1" bottom="1" header="0.5" footer="0.5"/>
  <pageSetup paperSize="9" scale="78"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FFFF00"/>
    <pageSetUpPr fitToPage="1"/>
  </sheetPr>
  <dimension ref="A1:J71"/>
  <sheetViews>
    <sheetView showGridLines="0" zoomScaleNormal="100" workbookViewId="0"/>
  </sheetViews>
  <sheetFormatPr defaultRowHeight="12.75" x14ac:dyDescent="0.2"/>
  <cols>
    <col min="1" max="1" width="44" style="19" bestFit="1" customWidth="1"/>
    <col min="2" max="2" width="4.140625" style="19" bestFit="1" customWidth="1"/>
    <col min="3" max="4" width="10.7109375" customWidth="1"/>
    <col min="5" max="5" width="2.7109375" customWidth="1"/>
    <col min="6" max="7" width="10.7109375" customWidth="1"/>
  </cols>
  <sheetData>
    <row r="1" spans="1:9" x14ac:dyDescent="0.2">
      <c r="A1" s="199" t="s">
        <v>548</v>
      </c>
    </row>
    <row r="2" spans="1:9" x14ac:dyDescent="0.2">
      <c r="A2" s="199"/>
    </row>
    <row r="3" spans="1:9" ht="15.75" x14ac:dyDescent="0.25">
      <c r="A3" s="699" t="s">
        <v>64</v>
      </c>
      <c r="B3" s="699"/>
      <c r="C3" s="699"/>
      <c r="D3" s="699"/>
      <c r="E3" s="699"/>
      <c r="F3" s="699"/>
      <c r="G3" s="699"/>
    </row>
    <row r="4" spans="1:9" s="637" customFormat="1" ht="14.25" x14ac:dyDescent="0.2">
      <c r="A4" s="700" t="s">
        <v>802</v>
      </c>
      <c r="B4" s="700"/>
      <c r="C4" s="700"/>
      <c r="D4" s="700"/>
      <c r="E4" s="700"/>
      <c r="F4" s="700"/>
      <c r="G4" s="700"/>
    </row>
    <row r="5" spans="1:9" ht="3.2" customHeight="1" x14ac:dyDescent="0.2"/>
    <row r="6" spans="1:9" x14ac:dyDescent="0.2">
      <c r="A6" s="209"/>
      <c r="B6" s="209"/>
      <c r="C6" s="722" t="s">
        <v>500</v>
      </c>
      <c r="D6" s="722"/>
      <c r="E6" s="722"/>
      <c r="F6" s="722"/>
      <c r="G6" s="722"/>
    </row>
    <row r="7" spans="1:9" x14ac:dyDescent="0.2">
      <c r="A7" s="721"/>
      <c r="B7" s="15"/>
      <c r="C7" s="210" t="s">
        <v>803</v>
      </c>
      <c r="D7" s="211" t="s">
        <v>499</v>
      </c>
      <c r="E7" s="719"/>
      <c r="F7" s="211" t="s">
        <v>803</v>
      </c>
      <c r="G7" s="212" t="s">
        <v>499</v>
      </c>
    </row>
    <row r="8" spans="1:9" ht="14.25" x14ac:dyDescent="0.2">
      <c r="A8" s="721"/>
      <c r="B8" s="15" t="s">
        <v>8</v>
      </c>
      <c r="C8" s="160" t="s">
        <v>804</v>
      </c>
      <c r="D8" s="215" t="s">
        <v>540</v>
      </c>
      <c r="E8" s="719"/>
      <c r="F8" s="161" t="s">
        <v>539</v>
      </c>
      <c r="G8" s="215" t="s">
        <v>541</v>
      </c>
    </row>
    <row r="9" spans="1:9" x14ac:dyDescent="0.2">
      <c r="A9" s="721"/>
      <c r="B9" s="15"/>
      <c r="C9" s="157" t="s">
        <v>0</v>
      </c>
      <c r="D9" s="156" t="s">
        <v>0</v>
      </c>
      <c r="E9" s="719"/>
      <c r="F9" s="156" t="s">
        <v>0</v>
      </c>
      <c r="G9" s="156" t="s">
        <v>0</v>
      </c>
    </row>
    <row r="10" spans="1:9" ht="11.1" customHeight="1" x14ac:dyDescent="0.2">
      <c r="A10" s="33" t="s">
        <v>140</v>
      </c>
      <c r="B10" s="74"/>
      <c r="C10" s="36"/>
      <c r="D10" s="15"/>
      <c r="E10" s="15"/>
      <c r="F10" s="15"/>
      <c r="G10" s="15"/>
    </row>
    <row r="11" spans="1:9" ht="3.2" customHeight="1" x14ac:dyDescent="0.2">
      <c r="A11" s="28"/>
      <c r="B11" s="67"/>
      <c r="C11" s="36"/>
      <c r="D11" s="15"/>
      <c r="E11" s="15"/>
      <c r="F11" s="15"/>
      <c r="G11" s="15"/>
    </row>
    <row r="12" spans="1:9" ht="11.1" customHeight="1" x14ac:dyDescent="0.2">
      <c r="A12" s="33" t="s">
        <v>40</v>
      </c>
      <c r="B12" s="67"/>
      <c r="C12" s="158"/>
      <c r="D12" s="15"/>
      <c r="E12" s="15"/>
      <c r="F12" s="15"/>
      <c r="G12" s="15"/>
    </row>
    <row r="13" spans="1:9" ht="11.1" customHeight="1" x14ac:dyDescent="0.2">
      <c r="A13" s="28" t="s">
        <v>41</v>
      </c>
      <c r="B13" s="67"/>
      <c r="C13" s="176">
        <v>915.07399999999996</v>
      </c>
      <c r="D13" s="165">
        <v>773.38699999999994</v>
      </c>
      <c r="E13" s="165"/>
      <c r="F13" s="165">
        <v>1081.018</v>
      </c>
      <c r="G13" s="165">
        <v>778.19899999999996</v>
      </c>
      <c r="I13" s="61"/>
    </row>
    <row r="14" spans="1:9" ht="11.1" customHeight="1" x14ac:dyDescent="0.2">
      <c r="A14" s="28" t="s">
        <v>42</v>
      </c>
      <c r="B14" s="67"/>
      <c r="C14" s="176">
        <v>742.06200000000001</v>
      </c>
      <c r="D14" s="165">
        <v>743.12</v>
      </c>
      <c r="E14" s="165"/>
      <c r="F14" s="165">
        <v>746.34199999999998</v>
      </c>
      <c r="G14" s="165">
        <v>716.80399999999997</v>
      </c>
      <c r="I14" s="61"/>
    </row>
    <row r="15" spans="1:9" ht="11.1" customHeight="1" x14ac:dyDescent="0.2">
      <c r="A15" s="28" t="s">
        <v>43</v>
      </c>
      <c r="B15" s="67">
        <v>5</v>
      </c>
      <c r="C15" s="176">
        <v>4709.84</v>
      </c>
      <c r="D15" s="165">
        <v>4975.9129999999996</v>
      </c>
      <c r="E15" s="165"/>
      <c r="F15" s="165">
        <v>5019.4569999999994</v>
      </c>
      <c r="G15" s="165">
        <v>4278.4879999999994</v>
      </c>
      <c r="I15" s="61"/>
    </row>
    <row r="16" spans="1:9" ht="11.1" customHeight="1" x14ac:dyDescent="0.2">
      <c r="A16" s="28" t="s">
        <v>11</v>
      </c>
      <c r="B16" s="67">
        <v>6</v>
      </c>
      <c r="C16" s="176">
        <v>3357.3919999999998</v>
      </c>
      <c r="D16" s="165">
        <v>3108.2510000000002</v>
      </c>
      <c r="E16" s="165"/>
      <c r="F16" s="165">
        <v>3359.8919999999998</v>
      </c>
      <c r="G16" s="165">
        <v>3098.7220000000002</v>
      </c>
      <c r="I16" s="61"/>
    </row>
    <row r="17" spans="1:9" ht="11.1" customHeight="1" x14ac:dyDescent="0.2">
      <c r="A17" s="41" t="s">
        <v>227</v>
      </c>
      <c r="B17" s="67"/>
      <c r="C17" s="176"/>
      <c r="D17" s="165"/>
      <c r="E17" s="165"/>
      <c r="F17" s="165"/>
      <c r="G17" s="165"/>
      <c r="I17" s="61"/>
    </row>
    <row r="18" spans="1:9" ht="11.1" customHeight="1" x14ac:dyDescent="0.2">
      <c r="A18" s="42" t="s">
        <v>179</v>
      </c>
      <c r="B18" s="67"/>
      <c r="C18" s="176">
        <v>47103.993000000002</v>
      </c>
      <c r="D18" s="165">
        <v>46934.317999999992</v>
      </c>
      <c r="E18" s="165"/>
      <c r="F18" s="165">
        <v>49234.598999999995</v>
      </c>
      <c r="G18" s="165">
        <v>47908.566000000006</v>
      </c>
      <c r="I18" s="61"/>
    </row>
    <row r="19" spans="1:9" ht="11.1" customHeight="1" x14ac:dyDescent="0.2">
      <c r="A19" s="42" t="s">
        <v>180</v>
      </c>
      <c r="B19" s="67"/>
      <c r="C19" s="176">
        <v>9282.2289999999994</v>
      </c>
      <c r="D19" s="165">
        <v>8885.5630000000001</v>
      </c>
      <c r="E19" s="165"/>
      <c r="F19" s="165">
        <v>8929.8240000000005</v>
      </c>
      <c r="G19" s="165">
        <v>9019.3799999999992</v>
      </c>
      <c r="I19" s="61"/>
    </row>
    <row r="20" spans="1:9" ht="11.1" customHeight="1" x14ac:dyDescent="0.2">
      <c r="A20" s="42" t="s">
        <v>228</v>
      </c>
      <c r="B20" s="67"/>
      <c r="C20" s="176">
        <v>43.936999999999998</v>
      </c>
      <c r="D20" s="165">
        <v>45.292000000000002</v>
      </c>
      <c r="E20" s="165"/>
      <c r="F20" s="165">
        <v>47</v>
      </c>
      <c r="G20" s="165">
        <v>50.704000000000001</v>
      </c>
      <c r="I20" s="61"/>
    </row>
    <row r="21" spans="1:9" ht="11.1" customHeight="1" x14ac:dyDescent="0.2">
      <c r="A21" s="41" t="s">
        <v>12</v>
      </c>
      <c r="B21" s="67"/>
      <c r="C21" s="176">
        <v>8</v>
      </c>
      <c r="D21" s="165">
        <v>8.1289999999996496</v>
      </c>
      <c r="E21" s="165"/>
      <c r="F21" s="165">
        <v>8</v>
      </c>
      <c r="G21" s="165">
        <v>8</v>
      </c>
      <c r="I21" s="61"/>
    </row>
    <row r="22" spans="1:9" ht="11.1" customHeight="1" x14ac:dyDescent="0.2">
      <c r="A22" s="33" t="s">
        <v>142</v>
      </c>
      <c r="B22" s="67"/>
      <c r="C22" s="177">
        <v>66162.498000000007</v>
      </c>
      <c r="D22" s="168">
        <v>65473.972999999998</v>
      </c>
      <c r="E22" s="168"/>
      <c r="F22" s="168">
        <v>68425.43799999998</v>
      </c>
      <c r="G22" s="168">
        <v>65858.789000000019</v>
      </c>
      <c r="I22" s="61"/>
    </row>
    <row r="23" spans="1:9" ht="3.2" customHeight="1" x14ac:dyDescent="0.2">
      <c r="A23" s="28"/>
      <c r="B23" s="67"/>
      <c r="C23" s="176"/>
      <c r="D23" s="165"/>
      <c r="E23" s="165"/>
      <c r="F23" s="165"/>
      <c r="G23" s="165"/>
      <c r="I23" s="61"/>
    </row>
    <row r="24" spans="1:9" ht="11.1" customHeight="1" x14ac:dyDescent="0.2">
      <c r="A24" s="33" t="s">
        <v>143</v>
      </c>
      <c r="B24" s="67"/>
      <c r="C24" s="176"/>
      <c r="D24" s="165"/>
      <c r="E24" s="165"/>
      <c r="F24" s="165"/>
      <c r="G24" s="165"/>
      <c r="I24" s="61"/>
    </row>
    <row r="25" spans="1:9" ht="11.1" customHeight="1" x14ac:dyDescent="0.2">
      <c r="A25" s="28" t="s">
        <v>14</v>
      </c>
      <c r="B25" s="67"/>
      <c r="C25" s="176">
        <v>36798.722000000002</v>
      </c>
      <c r="D25" s="165">
        <v>36770.720999999998</v>
      </c>
      <c r="E25" s="165"/>
      <c r="F25" s="165">
        <v>38572.542000000001</v>
      </c>
      <c r="G25" s="165">
        <v>37269.084000000003</v>
      </c>
      <c r="I25" s="61"/>
    </row>
    <row r="26" spans="1:9" ht="11.1" customHeight="1" x14ac:dyDescent="0.2">
      <c r="A26" s="41" t="s">
        <v>144</v>
      </c>
      <c r="B26" s="67"/>
      <c r="C26" s="176">
        <v>44300.760999999999</v>
      </c>
      <c r="D26" s="165">
        <v>45424.921000000002</v>
      </c>
      <c r="E26" s="165"/>
      <c r="F26" s="165">
        <v>44017.110999999997</v>
      </c>
      <c r="G26" s="165">
        <v>42640.161999999997</v>
      </c>
      <c r="I26" s="61"/>
    </row>
    <row r="27" spans="1:9" ht="11.1" customHeight="1" x14ac:dyDescent="0.2">
      <c r="A27" s="28" t="s">
        <v>13</v>
      </c>
      <c r="B27" s="67"/>
      <c r="C27" s="176">
        <v>4</v>
      </c>
      <c r="D27" s="165">
        <v>4.0599999999999996</v>
      </c>
      <c r="E27" s="165"/>
      <c r="F27" s="165">
        <v>3.82</v>
      </c>
      <c r="G27" s="165">
        <v>8.0250000000000004</v>
      </c>
      <c r="I27" s="61"/>
    </row>
    <row r="28" spans="1:9" ht="11.1" customHeight="1" x14ac:dyDescent="0.2">
      <c r="A28" s="41" t="s">
        <v>10</v>
      </c>
      <c r="B28" s="67"/>
      <c r="C28" s="176"/>
      <c r="D28" s="165"/>
      <c r="E28" s="165"/>
      <c r="F28" s="165"/>
      <c r="G28" s="165"/>
      <c r="I28" s="61"/>
    </row>
    <row r="29" spans="1:9" ht="11.1" customHeight="1" x14ac:dyDescent="0.2">
      <c r="A29" s="42" t="s">
        <v>145</v>
      </c>
      <c r="B29" s="67"/>
      <c r="C29" s="176">
        <v>97.504000000000005</v>
      </c>
      <c r="D29" s="165">
        <v>106.863</v>
      </c>
      <c r="E29" s="165"/>
      <c r="F29" s="165">
        <v>112.723</v>
      </c>
      <c r="G29" s="165">
        <v>98.382999999999996</v>
      </c>
      <c r="I29" s="61"/>
    </row>
    <row r="30" spans="1:9" ht="11.1" customHeight="1" x14ac:dyDescent="0.2">
      <c r="A30" s="42" t="s">
        <v>146</v>
      </c>
      <c r="B30" s="67"/>
      <c r="C30" s="176">
        <v>74.221999999999994</v>
      </c>
      <c r="D30" s="165">
        <v>72.463999999999999</v>
      </c>
      <c r="E30" s="165"/>
      <c r="F30" s="165">
        <v>88.759</v>
      </c>
      <c r="G30" s="165">
        <v>72.775000000000006</v>
      </c>
      <c r="I30" s="61"/>
    </row>
    <row r="31" spans="1:9" ht="11.1" customHeight="1" x14ac:dyDescent="0.2">
      <c r="A31" s="28" t="s">
        <v>147</v>
      </c>
      <c r="B31" s="67"/>
      <c r="C31" s="176">
        <v>671.50800000000004</v>
      </c>
      <c r="D31" s="165">
        <v>695.46299999999997</v>
      </c>
      <c r="E31" s="165"/>
      <c r="F31" s="165">
        <v>654.38599999999997</v>
      </c>
      <c r="G31" s="165">
        <v>679.53</v>
      </c>
      <c r="I31" s="61"/>
    </row>
    <row r="32" spans="1:9" ht="11.1" customHeight="1" x14ac:dyDescent="0.2">
      <c r="A32" s="28" t="s">
        <v>506</v>
      </c>
      <c r="B32" s="67"/>
      <c r="C32" s="176">
        <v>90.02</v>
      </c>
      <c r="D32" s="165">
        <v>87.926000000000002</v>
      </c>
      <c r="E32" s="165"/>
      <c r="F32" s="165">
        <v>24.234000000000002</v>
      </c>
      <c r="G32" s="165">
        <v>111.396</v>
      </c>
      <c r="I32" s="61"/>
    </row>
    <row r="33" spans="1:9" ht="11.1" customHeight="1" x14ac:dyDescent="0.2">
      <c r="A33" s="41" t="s">
        <v>141</v>
      </c>
      <c r="B33" s="67"/>
      <c r="C33" s="176">
        <v>7.3</v>
      </c>
      <c r="D33" s="165">
        <v>0</v>
      </c>
      <c r="E33" s="165"/>
      <c r="F33" s="165">
        <v>8.11</v>
      </c>
      <c r="G33" s="165">
        <v>7.3</v>
      </c>
      <c r="I33" s="61"/>
    </row>
    <row r="34" spans="1:9" ht="11.1" customHeight="1" x14ac:dyDescent="0.2">
      <c r="A34" s="28" t="s">
        <v>30</v>
      </c>
      <c r="B34" s="67"/>
      <c r="C34" s="176">
        <v>286.76600000000002</v>
      </c>
      <c r="D34" s="165">
        <v>245.10300000000001</v>
      </c>
      <c r="E34" s="165"/>
      <c r="F34" s="165">
        <v>674.10400000000004</v>
      </c>
      <c r="G34" s="165">
        <v>664.57799999999997</v>
      </c>
      <c r="I34" s="61"/>
    </row>
    <row r="35" spans="1:9" ht="11.1" customHeight="1" x14ac:dyDescent="0.2">
      <c r="A35" s="33" t="s">
        <v>148</v>
      </c>
      <c r="B35" s="67"/>
      <c r="C35" s="177">
        <v>82330.737000000008</v>
      </c>
      <c r="D35" s="168">
        <v>83407.521000000008</v>
      </c>
      <c r="E35" s="168"/>
      <c r="F35" s="168">
        <v>84155.789000000004</v>
      </c>
      <c r="G35" s="168">
        <v>81551.232999999978</v>
      </c>
      <c r="I35" s="61"/>
    </row>
    <row r="36" spans="1:9" ht="3.2" customHeight="1" x14ac:dyDescent="0.2">
      <c r="A36" s="28"/>
      <c r="B36" s="67"/>
      <c r="C36" s="177"/>
      <c r="D36" s="168"/>
      <c r="E36" s="168"/>
      <c r="F36" s="168"/>
      <c r="G36" s="168"/>
      <c r="I36" s="61"/>
    </row>
    <row r="37" spans="1:9" ht="11.1" customHeight="1" x14ac:dyDescent="0.2">
      <c r="A37" s="33" t="s">
        <v>15</v>
      </c>
      <c r="B37" s="67"/>
      <c r="C37" s="177">
        <v>148493.23500000002</v>
      </c>
      <c r="D37" s="168">
        <v>148881.49400000001</v>
      </c>
      <c r="E37" s="168"/>
      <c r="F37" s="168">
        <v>152581.22699999998</v>
      </c>
      <c r="G37" s="168">
        <v>147410.022</v>
      </c>
      <c r="I37" s="61"/>
    </row>
    <row r="38" spans="1:9" ht="3.2" customHeight="1" x14ac:dyDescent="0.2">
      <c r="A38" s="28"/>
      <c r="B38" s="67"/>
      <c r="C38" s="176"/>
      <c r="D38" s="165"/>
      <c r="E38" s="165"/>
      <c r="F38" s="165"/>
      <c r="G38" s="165"/>
      <c r="I38" s="61"/>
    </row>
    <row r="39" spans="1:9" ht="11.1" customHeight="1" x14ac:dyDescent="0.2">
      <c r="A39" s="33" t="s">
        <v>44</v>
      </c>
      <c r="B39" s="67"/>
      <c r="C39" s="176"/>
      <c r="D39" s="165"/>
      <c r="E39" s="165"/>
      <c r="F39" s="165"/>
      <c r="G39" s="165"/>
      <c r="I39" s="61"/>
    </row>
    <row r="40" spans="1:9" ht="3.2" customHeight="1" x14ac:dyDescent="0.2">
      <c r="A40" s="28"/>
      <c r="B40" s="67"/>
      <c r="C40" s="176"/>
      <c r="D40" s="165"/>
      <c r="E40" s="165"/>
      <c r="F40" s="165"/>
      <c r="G40" s="165"/>
      <c r="I40" s="61"/>
    </row>
    <row r="41" spans="1:9" ht="11.1" customHeight="1" x14ac:dyDescent="0.2">
      <c r="A41" s="28" t="s">
        <v>45</v>
      </c>
      <c r="B41" s="67"/>
      <c r="C41" s="176">
        <v>318.17700000000002</v>
      </c>
      <c r="D41" s="165">
        <v>432.73099999999999</v>
      </c>
      <c r="E41" s="165"/>
      <c r="F41" s="165">
        <v>824.05899999999997</v>
      </c>
      <c r="G41" s="165">
        <v>645.69200000000001</v>
      </c>
      <c r="I41" s="61"/>
    </row>
    <row r="42" spans="1:9" ht="11.1" customHeight="1" x14ac:dyDescent="0.2">
      <c r="A42" s="28" t="s">
        <v>46</v>
      </c>
      <c r="B42" s="67"/>
      <c r="C42" s="176">
        <v>376.11900000000003</v>
      </c>
      <c r="D42" s="165">
        <v>359.87200000000001</v>
      </c>
      <c r="E42" s="165"/>
      <c r="F42" s="165">
        <v>391.96899999999999</v>
      </c>
      <c r="G42" s="165">
        <v>376.11900000000003</v>
      </c>
      <c r="I42" s="61"/>
    </row>
    <row r="43" spans="1:9" ht="11.1" customHeight="1" x14ac:dyDescent="0.2">
      <c r="A43" s="28" t="s">
        <v>17</v>
      </c>
      <c r="B43" s="67">
        <v>7</v>
      </c>
      <c r="C43" s="176">
        <v>27743.901999999998</v>
      </c>
      <c r="D43" s="165">
        <v>28099.466000000004</v>
      </c>
      <c r="E43" s="165"/>
      <c r="F43" s="165">
        <v>23703.529000000002</v>
      </c>
      <c r="G43" s="165">
        <v>23571.73</v>
      </c>
      <c r="I43" s="61"/>
    </row>
    <row r="44" spans="1:9" ht="11.1" customHeight="1" x14ac:dyDescent="0.2">
      <c r="A44" s="28" t="s">
        <v>149</v>
      </c>
      <c r="B44" s="67"/>
      <c r="C44" s="176">
        <v>6966.768</v>
      </c>
      <c r="D44" s="165">
        <v>6940.73</v>
      </c>
      <c r="E44" s="165"/>
      <c r="F44" s="165">
        <v>7309.7550000000001</v>
      </c>
      <c r="G44" s="165">
        <v>7042.8729999999996</v>
      </c>
      <c r="I44" s="61"/>
    </row>
    <row r="45" spans="1:9" ht="11.1" customHeight="1" x14ac:dyDescent="0.2">
      <c r="A45" s="28" t="s">
        <v>150</v>
      </c>
      <c r="B45" s="67"/>
      <c r="C45" s="176">
        <v>3162.44</v>
      </c>
      <c r="D45" s="165">
        <v>2947.3029999999999</v>
      </c>
      <c r="E45" s="165"/>
      <c r="F45" s="165">
        <v>3123.2489999999998</v>
      </c>
      <c r="G45" s="165">
        <v>2910.7710000000002</v>
      </c>
      <c r="I45" s="61"/>
    </row>
    <row r="46" spans="1:9" ht="11.1" customHeight="1" x14ac:dyDescent="0.2">
      <c r="A46" s="28" t="s">
        <v>16</v>
      </c>
      <c r="B46" s="67"/>
      <c r="C46" s="176">
        <v>976.59799999999996</v>
      </c>
      <c r="D46" s="165">
        <v>1383.694</v>
      </c>
      <c r="E46" s="165"/>
      <c r="F46" s="165">
        <v>856.01400000000001</v>
      </c>
      <c r="G46" s="165">
        <v>1293.7149999999999</v>
      </c>
      <c r="I46" s="61"/>
    </row>
    <row r="47" spans="1:9" ht="11.1" customHeight="1" x14ac:dyDescent="0.2">
      <c r="A47" s="28" t="s">
        <v>18</v>
      </c>
      <c r="B47" s="67"/>
      <c r="C47" s="176">
        <v>1403.7540000000154</v>
      </c>
      <c r="D47" s="165">
        <v>1365.5360000000073</v>
      </c>
      <c r="E47" s="165"/>
      <c r="F47" s="165">
        <v>1335.4439999999813</v>
      </c>
      <c r="G47" s="165">
        <v>1380.0570000000007</v>
      </c>
      <c r="I47" s="61"/>
    </row>
    <row r="48" spans="1:9" ht="11.1" customHeight="1" x14ac:dyDescent="0.2">
      <c r="A48" s="33" t="s">
        <v>19</v>
      </c>
      <c r="B48" s="67"/>
      <c r="C48" s="177">
        <v>40947.758000000016</v>
      </c>
      <c r="D48" s="168">
        <v>41529.332000000009</v>
      </c>
      <c r="E48" s="168"/>
      <c r="F48" s="168">
        <v>37544.018999999986</v>
      </c>
      <c r="G48" s="168">
        <v>37220.956999999995</v>
      </c>
      <c r="I48" s="61"/>
    </row>
    <row r="49" spans="1:10" ht="3.2" customHeight="1" x14ac:dyDescent="0.2">
      <c r="A49" s="28"/>
      <c r="B49" s="67"/>
      <c r="C49" s="176"/>
      <c r="D49" s="165"/>
      <c r="E49" s="165"/>
      <c r="F49" s="165"/>
      <c r="G49" s="165">
        <v>0</v>
      </c>
      <c r="I49" s="61"/>
    </row>
    <row r="50" spans="1:10" ht="11.1" customHeight="1" x14ac:dyDescent="0.2">
      <c r="A50" s="31" t="s">
        <v>20</v>
      </c>
      <c r="B50" s="67"/>
      <c r="C50" s="178">
        <v>107545.477</v>
      </c>
      <c r="D50" s="171">
        <v>107352.162</v>
      </c>
      <c r="E50" s="171"/>
      <c r="F50" s="171">
        <v>115037.208</v>
      </c>
      <c r="G50" s="171">
        <v>110189.065</v>
      </c>
      <c r="I50" s="61"/>
    </row>
    <row r="51" spans="1:10" ht="3.2" customHeight="1" x14ac:dyDescent="0.2">
      <c r="A51" s="28"/>
      <c r="B51" s="67"/>
      <c r="C51" s="176"/>
      <c r="D51" s="165"/>
      <c r="E51" s="165"/>
      <c r="F51" s="165"/>
      <c r="G51" s="165"/>
      <c r="I51" s="61"/>
    </row>
    <row r="52" spans="1:10" ht="11.1" customHeight="1" x14ac:dyDescent="0.2">
      <c r="A52" s="33" t="s">
        <v>62</v>
      </c>
      <c r="B52" s="67"/>
      <c r="C52" s="176"/>
      <c r="D52" s="165"/>
      <c r="E52" s="165"/>
      <c r="F52" s="165"/>
      <c r="G52" s="165"/>
      <c r="I52" s="61"/>
    </row>
    <row r="53" spans="1:10" ht="11.1" customHeight="1" x14ac:dyDescent="0.2">
      <c r="A53" s="28" t="s">
        <v>151</v>
      </c>
      <c r="B53" s="67"/>
      <c r="C53" s="176">
        <v>0</v>
      </c>
      <c r="D53" s="165">
        <v>0</v>
      </c>
      <c r="E53" s="165"/>
      <c r="F53" s="165">
        <v>0</v>
      </c>
      <c r="G53" s="165">
        <v>0</v>
      </c>
      <c r="I53" s="61"/>
    </row>
    <row r="54" spans="1:10" ht="11.1" customHeight="1" x14ac:dyDescent="0.2">
      <c r="A54" s="28" t="s">
        <v>152</v>
      </c>
      <c r="B54" s="67"/>
      <c r="C54" s="176">
        <v>5237.3919999999998</v>
      </c>
      <c r="D54" s="165">
        <v>4973.9189999999999</v>
      </c>
      <c r="E54" s="165"/>
      <c r="F54" s="165">
        <v>7108.3010000000004</v>
      </c>
      <c r="G54" s="165">
        <v>6553.06</v>
      </c>
      <c r="I54" s="61"/>
    </row>
    <row r="55" spans="1:10" ht="11.1" customHeight="1" x14ac:dyDescent="0.2">
      <c r="A55" s="28" t="s">
        <v>153</v>
      </c>
      <c r="B55" s="67"/>
      <c r="C55" s="176">
        <v>102308.08499999999</v>
      </c>
      <c r="D55" s="165">
        <v>102378.243</v>
      </c>
      <c r="E55" s="165"/>
      <c r="F55" s="165">
        <v>107928.90699999999</v>
      </c>
      <c r="G55" s="165">
        <v>103636.005</v>
      </c>
    </row>
    <row r="56" spans="1:10" ht="11.1" customHeight="1" x14ac:dyDescent="0.2">
      <c r="A56" s="31" t="s">
        <v>47</v>
      </c>
      <c r="B56" s="67">
        <v>4</v>
      </c>
      <c r="C56" s="178">
        <v>107545.477</v>
      </c>
      <c r="D56" s="171">
        <v>107352.162</v>
      </c>
      <c r="E56" s="171"/>
      <c r="F56" s="171">
        <v>115037.208</v>
      </c>
      <c r="G56" s="171">
        <v>110189.065</v>
      </c>
      <c r="I56" s="61"/>
      <c r="J56" s="189"/>
    </row>
    <row r="57" spans="1:10" ht="3.2" customHeight="1" x14ac:dyDescent="0.2">
      <c r="A57" s="5"/>
      <c r="B57" s="15"/>
      <c r="C57" s="87"/>
      <c r="D57" s="173"/>
      <c r="E57" s="179"/>
      <c r="F57" s="173"/>
      <c r="G57" s="173"/>
    </row>
    <row r="58" spans="1:10" ht="15" customHeight="1" x14ac:dyDescent="0.2">
      <c r="A58" s="44" t="s">
        <v>154</v>
      </c>
      <c r="B58" s="75"/>
      <c r="C58" s="180"/>
      <c r="D58" s="181"/>
      <c r="E58" s="181"/>
      <c r="F58" s="181"/>
      <c r="G58" s="181"/>
    </row>
    <row r="59" spans="1:10" ht="3.2" customHeight="1" x14ac:dyDescent="0.2">
      <c r="A59" s="5"/>
      <c r="B59" s="15"/>
      <c r="C59" s="87"/>
      <c r="D59" s="173"/>
      <c r="E59" s="179"/>
      <c r="F59" s="173"/>
      <c r="G59" s="173"/>
    </row>
    <row r="60" spans="1:10" ht="11.1" customHeight="1" x14ac:dyDescent="0.2">
      <c r="A60" s="20" t="s">
        <v>155</v>
      </c>
      <c r="B60" s="76"/>
      <c r="C60" s="177">
        <v>25214.739999999991</v>
      </c>
      <c r="D60" s="168">
        <v>23944.640999999989</v>
      </c>
      <c r="E60" s="168"/>
      <c r="F60" s="168">
        <v>30881.418999999994</v>
      </c>
      <c r="G60" s="168">
        <v>28637.832000000024</v>
      </c>
    </row>
    <row r="61" spans="1:10" ht="11.1" customHeight="1" x14ac:dyDescent="0.2">
      <c r="A61" s="20" t="s">
        <v>156</v>
      </c>
      <c r="B61" s="76"/>
      <c r="C61" s="177">
        <v>31171.482000000011</v>
      </c>
      <c r="D61" s="168">
        <v>31875.240000000005</v>
      </c>
      <c r="E61" s="168"/>
      <c r="F61" s="168">
        <v>27283.004000000001</v>
      </c>
      <c r="G61" s="168">
        <v>28290.11399999998</v>
      </c>
    </row>
    <row r="62" spans="1:10" ht="3.2" customHeight="1" x14ac:dyDescent="0.2">
      <c r="A62" s="5"/>
      <c r="B62" s="15"/>
      <c r="C62" s="176"/>
      <c r="D62" s="165"/>
      <c r="E62" s="165"/>
      <c r="F62" s="165"/>
      <c r="G62" s="165"/>
    </row>
    <row r="63" spans="1:10" ht="11.1" customHeight="1" x14ac:dyDescent="0.2">
      <c r="A63" s="20" t="s">
        <v>5</v>
      </c>
      <c r="B63" s="76"/>
      <c r="C63" s="176"/>
      <c r="D63" s="165"/>
      <c r="E63" s="165"/>
      <c r="F63" s="165"/>
      <c r="G63" s="165"/>
    </row>
    <row r="64" spans="1:10" ht="11.1" customHeight="1" x14ac:dyDescent="0.2">
      <c r="A64" s="5" t="s">
        <v>157</v>
      </c>
      <c r="B64" s="15"/>
      <c r="C64" s="176">
        <v>28438.197999999997</v>
      </c>
      <c r="D64" s="165">
        <v>28892.069000000003</v>
      </c>
      <c r="E64" s="165"/>
      <c r="F64" s="165">
        <v>24919.557000000001</v>
      </c>
      <c r="G64" s="165">
        <v>24593.541000000001</v>
      </c>
    </row>
    <row r="65" spans="1:7" ht="11.1" customHeight="1" x14ac:dyDescent="0.2">
      <c r="A65" s="20" t="s">
        <v>229</v>
      </c>
      <c r="B65" s="76"/>
      <c r="C65" s="176">
        <v>6366.9760000000006</v>
      </c>
      <c r="D65" s="165">
        <v>6492.42</v>
      </c>
      <c r="E65" s="165"/>
      <c r="F65" s="165">
        <v>6846.8169999999991</v>
      </c>
      <c r="G65" s="165">
        <v>5773.4909999999991</v>
      </c>
    </row>
    <row r="66" spans="1:7" ht="11.1" customHeight="1" x14ac:dyDescent="0.2">
      <c r="A66" s="20" t="s">
        <v>220</v>
      </c>
      <c r="B66" s="76"/>
      <c r="C66" s="176">
        <v>0</v>
      </c>
      <c r="D66" s="165">
        <v>0</v>
      </c>
      <c r="E66" s="165"/>
      <c r="F66" s="165">
        <v>0</v>
      </c>
      <c r="G66" s="165">
        <v>0</v>
      </c>
    </row>
    <row r="67" spans="1:7" ht="11.1" customHeight="1" x14ac:dyDescent="0.2">
      <c r="A67" s="20" t="s">
        <v>5</v>
      </c>
      <c r="B67" s="76"/>
      <c r="C67" s="177">
        <v>22071.221999999994</v>
      </c>
      <c r="D67" s="168">
        <v>22399.649000000005</v>
      </c>
      <c r="E67" s="168"/>
      <c r="F67" s="168">
        <v>18072.740000000002</v>
      </c>
      <c r="G67" s="168">
        <v>18820.050000000003</v>
      </c>
    </row>
    <row r="69" spans="1:7" x14ac:dyDescent="0.2">
      <c r="A69" s="323" t="s">
        <v>796</v>
      </c>
      <c r="D69" s="188"/>
    </row>
    <row r="70" spans="1:7" x14ac:dyDescent="0.2">
      <c r="A70" s="323" t="s">
        <v>574</v>
      </c>
    </row>
    <row r="71" spans="1:7" x14ac:dyDescent="0.2">
      <c r="A71" s="443" t="s">
        <v>575</v>
      </c>
      <c r="B71" s="66"/>
      <c r="C71" s="62"/>
      <c r="D71" s="62"/>
      <c r="E71" s="62"/>
      <c r="F71" s="62"/>
      <c r="G71" s="62"/>
    </row>
  </sheetData>
  <mergeCells count="5">
    <mergeCell ref="A7:A9"/>
    <mergeCell ref="E7:E9"/>
    <mergeCell ref="A3:G3"/>
    <mergeCell ref="A4:G4"/>
    <mergeCell ref="C6:G6"/>
  </mergeCells>
  <phoneticPr fontId="0" type="noConversion"/>
  <pageMargins left="0.75" right="0.75" top="1" bottom="1" header="0.5" footer="0.5"/>
  <pageSetup paperSize="9" scale="93"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FFFF00"/>
    <pageSetUpPr fitToPage="1"/>
  </sheetPr>
  <dimension ref="A1:F34"/>
  <sheetViews>
    <sheetView showGridLines="0" workbookViewId="0"/>
  </sheetViews>
  <sheetFormatPr defaultRowHeight="12.75" x14ac:dyDescent="0.2"/>
  <cols>
    <col min="1" max="1" width="50.7109375" customWidth="1"/>
    <col min="2" max="4" width="10.7109375" customWidth="1"/>
    <col min="5" max="5" width="8.7109375" customWidth="1"/>
  </cols>
  <sheetData>
    <row r="1" spans="1:6" x14ac:dyDescent="0.2">
      <c r="A1" s="267" t="s">
        <v>549</v>
      </c>
    </row>
    <row r="2" spans="1:6" x14ac:dyDescent="0.2">
      <c r="A2" s="273"/>
    </row>
    <row r="3" spans="1:6" ht="15.75" x14ac:dyDescent="0.25">
      <c r="A3" s="699" t="s">
        <v>496</v>
      </c>
      <c r="B3" s="699"/>
      <c r="C3" s="699"/>
      <c r="D3" s="699"/>
      <c r="E3" s="699"/>
      <c r="F3" s="114"/>
    </row>
    <row r="4" spans="1:6" s="637" customFormat="1" ht="14.25" x14ac:dyDescent="0.2">
      <c r="A4" s="700" t="s">
        <v>805</v>
      </c>
      <c r="B4" s="700"/>
      <c r="C4" s="700"/>
      <c r="D4" s="700"/>
      <c r="E4" s="700"/>
      <c r="F4" s="640"/>
    </row>
    <row r="5" spans="1:6" ht="3.2" customHeight="1" x14ac:dyDescent="0.2">
      <c r="A5" s="115"/>
      <c r="B5" s="261"/>
      <c r="C5" s="261"/>
      <c r="D5" s="261"/>
      <c r="E5" s="261"/>
      <c r="F5" s="261"/>
    </row>
    <row r="6" spans="1:6" ht="67.5" x14ac:dyDescent="0.2">
      <c r="A6" s="237"/>
      <c r="B6" s="278" t="s">
        <v>507</v>
      </c>
      <c r="C6" s="278" t="s">
        <v>518</v>
      </c>
      <c r="D6" s="278" t="s">
        <v>508</v>
      </c>
      <c r="E6" s="278" t="s">
        <v>517</v>
      </c>
    </row>
    <row r="7" spans="1:6" x14ac:dyDescent="0.2">
      <c r="A7" s="233"/>
      <c r="B7" s="279" t="s">
        <v>0</v>
      </c>
      <c r="C7" s="279" t="s">
        <v>0</v>
      </c>
      <c r="D7" s="279" t="s">
        <v>0</v>
      </c>
      <c r="E7" s="279" t="s">
        <v>0</v>
      </c>
    </row>
    <row r="8" spans="1:6" ht="3.2" customHeight="1" x14ac:dyDescent="0.2">
      <c r="A8" s="260"/>
      <c r="B8" s="229"/>
      <c r="C8" s="229"/>
      <c r="D8" s="229"/>
      <c r="E8" s="229"/>
    </row>
    <row r="9" spans="1:6" x14ac:dyDescent="0.2">
      <c r="A9" s="306" t="s">
        <v>543</v>
      </c>
      <c r="B9" s="310">
        <v>55727.458000000006</v>
      </c>
      <c r="C9" s="310">
        <v>47908.566000000006</v>
      </c>
      <c r="D9" s="307">
        <v>6553.0600000000086</v>
      </c>
      <c r="E9" s="310">
        <v>110189.06500000002</v>
      </c>
    </row>
    <row r="10" spans="1:6" x14ac:dyDescent="0.2">
      <c r="A10" s="224" t="s">
        <v>509</v>
      </c>
      <c r="B10" s="164">
        <v>0</v>
      </c>
      <c r="C10" s="164">
        <v>0</v>
      </c>
      <c r="D10" s="164">
        <v>-1324.0859999999896</v>
      </c>
      <c r="E10" s="164">
        <v>-1324.0859999999896</v>
      </c>
    </row>
    <row r="11" spans="1:6" x14ac:dyDescent="0.2">
      <c r="A11" s="224" t="s">
        <v>510</v>
      </c>
      <c r="B11" s="164">
        <v>-508.9690000000046</v>
      </c>
      <c r="C11" s="164">
        <v>-804.57300000000396</v>
      </c>
      <c r="D11" s="164">
        <v>-5.96</v>
      </c>
      <c r="E11" s="164">
        <v>-1319.5020000000086</v>
      </c>
    </row>
    <row r="12" spans="1:6" x14ac:dyDescent="0.2">
      <c r="A12" s="232" t="s">
        <v>130</v>
      </c>
      <c r="B12" s="164">
        <v>-14.378</v>
      </c>
      <c r="C12" s="173" t="s">
        <v>533</v>
      </c>
      <c r="D12" s="164">
        <v>14.378</v>
      </c>
      <c r="E12" s="164">
        <v>0</v>
      </c>
    </row>
    <row r="13" spans="1:6" ht="3.2" customHeight="1" x14ac:dyDescent="0.2">
      <c r="A13" s="224"/>
      <c r="B13" s="164"/>
      <c r="C13" s="164"/>
      <c r="D13" s="164"/>
      <c r="E13" s="164"/>
    </row>
    <row r="14" spans="1:6" x14ac:dyDescent="0.2">
      <c r="A14" s="227" t="s">
        <v>511</v>
      </c>
      <c r="B14" s="167">
        <v>-523.34700000000464</v>
      </c>
      <c r="C14" s="167">
        <v>-804.57300000000396</v>
      </c>
      <c r="D14" s="167">
        <v>-1315.6679999999897</v>
      </c>
      <c r="E14" s="167">
        <v>-2643.5879999999979</v>
      </c>
    </row>
    <row r="15" spans="1:6" ht="3.2" customHeight="1" x14ac:dyDescent="0.2">
      <c r="A15" s="224"/>
      <c r="B15" s="164"/>
      <c r="C15" s="164"/>
      <c r="D15" s="164"/>
      <c r="E15" s="164"/>
    </row>
    <row r="16" spans="1:6" x14ac:dyDescent="0.2">
      <c r="A16" s="226" t="s">
        <v>807</v>
      </c>
      <c r="B16" s="280">
        <v>55204.111000000004</v>
      </c>
      <c r="C16" s="280">
        <v>47103.993000000002</v>
      </c>
      <c r="D16" s="280">
        <v>5237.3920000000189</v>
      </c>
      <c r="E16" s="280">
        <v>107545.47700000001</v>
      </c>
    </row>
    <row r="17" spans="1:6" ht="5.25" customHeight="1" x14ac:dyDescent="0.2">
      <c r="A17" s="62"/>
      <c r="B17" s="62"/>
      <c r="C17" s="62"/>
      <c r="D17" s="62"/>
      <c r="E17" s="62"/>
    </row>
    <row r="18" spans="1:6" ht="5.25" customHeight="1" x14ac:dyDescent="0.2">
      <c r="A18" s="262"/>
      <c r="B18" s="262"/>
      <c r="C18" s="262"/>
      <c r="D18" s="262"/>
      <c r="E18" s="262"/>
    </row>
    <row r="19" spans="1:6" ht="14.25" x14ac:dyDescent="0.2">
      <c r="A19" s="700" t="s">
        <v>878</v>
      </c>
      <c r="B19" s="700"/>
      <c r="C19" s="700"/>
      <c r="D19" s="700"/>
      <c r="E19" s="700"/>
      <c r="F19" s="214"/>
    </row>
    <row r="20" spans="1:6" ht="3.2" customHeight="1" x14ac:dyDescent="0.2">
      <c r="A20" s="115"/>
      <c r="B20" s="214"/>
      <c r="C20" s="214"/>
      <c r="D20" s="214"/>
      <c r="E20" s="214"/>
      <c r="F20" s="214"/>
    </row>
    <row r="21" spans="1:6" ht="67.5" x14ac:dyDescent="0.2">
      <c r="A21" s="228"/>
      <c r="B21" s="278" t="s">
        <v>507</v>
      </c>
      <c r="C21" s="278" t="s">
        <v>518</v>
      </c>
      <c r="D21" s="278" t="s">
        <v>508</v>
      </c>
      <c r="E21" s="278" t="s">
        <v>517</v>
      </c>
    </row>
    <row r="22" spans="1:6" x14ac:dyDescent="0.2">
      <c r="A22" s="225"/>
      <c r="B22" s="279" t="s">
        <v>0</v>
      </c>
      <c r="C22" s="279" t="s">
        <v>0</v>
      </c>
      <c r="D22" s="279" t="s">
        <v>0</v>
      </c>
      <c r="E22" s="279" t="s">
        <v>0</v>
      </c>
    </row>
    <row r="23" spans="1:6" ht="3.2" customHeight="1" x14ac:dyDescent="0.2"/>
    <row r="24" spans="1:6" x14ac:dyDescent="0.2">
      <c r="A24" s="235" t="s">
        <v>532</v>
      </c>
      <c r="B24" s="305">
        <v>58751.948000000004</v>
      </c>
      <c r="C24" s="305">
        <v>47654.089</v>
      </c>
      <c r="D24" s="305">
        <v>8460.302999999989</v>
      </c>
      <c r="E24" s="305">
        <v>114866.321</v>
      </c>
    </row>
    <row r="25" spans="1:6" x14ac:dyDescent="0.2">
      <c r="A25" s="224" t="s">
        <v>509</v>
      </c>
      <c r="B25" s="164">
        <v>0</v>
      </c>
      <c r="C25" s="164">
        <v>0</v>
      </c>
      <c r="D25" s="164">
        <v>-1357.3149999999832</v>
      </c>
      <c r="E25" s="164">
        <v>-1357.3149999999832</v>
      </c>
    </row>
    <row r="26" spans="1:6" x14ac:dyDescent="0.2">
      <c r="A26" s="224" t="s">
        <v>510</v>
      </c>
      <c r="B26" s="164">
        <v>-45.336000000002969</v>
      </c>
      <c r="C26" s="164">
        <v>1580.5099999999948</v>
      </c>
      <c r="D26" s="164">
        <v>-6.9720000000000004</v>
      </c>
      <c r="E26" s="164">
        <v>1528.2019999999918</v>
      </c>
    </row>
    <row r="27" spans="1:6" x14ac:dyDescent="0.2">
      <c r="A27" s="224" t="s">
        <v>130</v>
      </c>
      <c r="B27" s="164">
        <v>-12.285</v>
      </c>
      <c r="C27" s="303">
        <v>0</v>
      </c>
      <c r="D27" s="164">
        <v>12.285</v>
      </c>
      <c r="E27" s="304">
        <v>0</v>
      </c>
    </row>
    <row r="28" spans="1:6" ht="3.2" customHeight="1" x14ac:dyDescent="0.2">
      <c r="A28" s="232"/>
      <c r="B28" s="164"/>
      <c r="C28" s="164"/>
      <c r="D28" s="164"/>
      <c r="E28" s="164"/>
    </row>
    <row r="29" spans="1:6" x14ac:dyDescent="0.2">
      <c r="A29" s="227" t="s">
        <v>511</v>
      </c>
      <c r="B29" s="167">
        <v>-57.621000000002965</v>
      </c>
      <c r="C29" s="167">
        <v>1580.5099999999948</v>
      </c>
      <c r="D29" s="167">
        <v>-1352.0019999999831</v>
      </c>
      <c r="E29" s="167">
        <v>170.88700000000858</v>
      </c>
    </row>
    <row r="30" spans="1:6" ht="3.2" customHeight="1" x14ac:dyDescent="0.2">
      <c r="A30" s="224"/>
      <c r="B30" s="164"/>
      <c r="C30" s="164"/>
      <c r="D30" s="164"/>
      <c r="E30" s="164"/>
    </row>
    <row r="31" spans="1:6" x14ac:dyDescent="0.2">
      <c r="A31" s="259" t="s">
        <v>809</v>
      </c>
      <c r="B31" s="280">
        <v>58694.326999999997</v>
      </c>
      <c r="C31" s="280">
        <v>49234.598999999995</v>
      </c>
      <c r="D31" s="280">
        <v>7108.3010000000058</v>
      </c>
      <c r="E31" s="280">
        <v>115037.208</v>
      </c>
    </row>
    <row r="32" spans="1:6" x14ac:dyDescent="0.2">
      <c r="A32" s="260"/>
      <c r="B32" s="229"/>
      <c r="C32" s="229"/>
      <c r="D32" s="229"/>
      <c r="E32" s="229"/>
    </row>
    <row r="33" spans="1:5" x14ac:dyDescent="0.2">
      <c r="A33" s="446" t="s">
        <v>576</v>
      </c>
      <c r="B33" s="447"/>
      <c r="C33" s="447"/>
      <c r="D33" s="447"/>
      <c r="E33" s="447"/>
    </row>
    <row r="34" spans="1:5" x14ac:dyDescent="0.2">
      <c r="A34" s="260"/>
      <c r="B34" s="229"/>
      <c r="C34" s="229"/>
      <c r="D34" s="229"/>
      <c r="E34" s="229"/>
    </row>
  </sheetData>
  <mergeCells count="3">
    <mergeCell ref="A19:E19"/>
    <mergeCell ref="A4:E4"/>
    <mergeCell ref="A3:E3"/>
  </mergeCells>
  <phoneticPr fontId="19" type="noConversion"/>
  <pageMargins left="0.75" right="0.75" top="1" bottom="1" header="0.5" footer="0.5"/>
  <pageSetup paperSize="9" scale="96"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FFFF00"/>
    <pageSetUpPr fitToPage="1"/>
  </sheetPr>
  <dimension ref="A1:S81"/>
  <sheetViews>
    <sheetView showGridLines="0" zoomScaleNormal="100" workbookViewId="0"/>
  </sheetViews>
  <sheetFormatPr defaultRowHeight="12.75" x14ac:dyDescent="0.2"/>
  <cols>
    <col min="1" max="1" width="39.5703125" style="19" customWidth="1"/>
    <col min="2" max="2" width="4.5703125" style="19" bestFit="1" customWidth="1"/>
    <col min="3" max="3" width="10.7109375" style="19" customWidth="1"/>
    <col min="4" max="5" width="10.7109375" customWidth="1"/>
    <col min="6" max="6" width="2.7109375" customWidth="1"/>
    <col min="7" max="9" width="10.7109375" customWidth="1"/>
  </cols>
  <sheetData>
    <row r="1" spans="1:19" x14ac:dyDescent="0.2">
      <c r="A1" s="268" t="s">
        <v>550</v>
      </c>
    </row>
    <row r="2" spans="1:19" x14ac:dyDescent="0.2">
      <c r="A2" s="272"/>
    </row>
    <row r="3" spans="1:19" ht="15.75" x14ac:dyDescent="0.25">
      <c r="A3" s="699" t="s">
        <v>65</v>
      </c>
      <c r="B3" s="699"/>
      <c r="C3" s="699"/>
      <c r="D3" s="699"/>
      <c r="E3" s="699"/>
      <c r="F3" s="699"/>
      <c r="G3" s="699"/>
      <c r="H3" s="699"/>
      <c r="I3" s="699"/>
    </row>
    <row r="4" spans="1:19" s="637" customFormat="1" ht="14.25" x14ac:dyDescent="0.2">
      <c r="A4" s="700" t="s">
        <v>800</v>
      </c>
      <c r="B4" s="700"/>
      <c r="C4" s="700"/>
      <c r="D4" s="700"/>
      <c r="E4" s="700"/>
      <c r="F4" s="700"/>
      <c r="G4" s="700"/>
      <c r="H4" s="700"/>
      <c r="I4" s="700"/>
    </row>
    <row r="5" spans="1:19" ht="3.2" customHeight="1" x14ac:dyDescent="0.2"/>
    <row r="6" spans="1:19" ht="11.25" customHeight="1" x14ac:dyDescent="0.2">
      <c r="A6" s="4"/>
      <c r="B6" s="4"/>
      <c r="C6" s="711" t="s">
        <v>534</v>
      </c>
      <c r="D6" s="711"/>
      <c r="E6" s="711"/>
      <c r="F6" s="190"/>
      <c r="G6" s="711" t="s">
        <v>531</v>
      </c>
      <c r="H6" s="711"/>
      <c r="I6" s="711"/>
    </row>
    <row r="7" spans="1:19" ht="25.5" x14ac:dyDescent="0.2">
      <c r="A7" s="701"/>
      <c r="B7" s="312" t="s">
        <v>221</v>
      </c>
      <c r="C7" s="312" t="s">
        <v>801</v>
      </c>
      <c r="D7" s="8" t="s">
        <v>795</v>
      </c>
      <c r="E7" s="9" t="s">
        <v>535</v>
      </c>
      <c r="F7" s="702"/>
      <c r="G7" s="312" t="s">
        <v>801</v>
      </c>
      <c r="H7" s="9" t="s">
        <v>795</v>
      </c>
      <c r="I7" s="9" t="s">
        <v>542</v>
      </c>
    </row>
    <row r="8" spans="1:19" ht="11.25" customHeight="1" x14ac:dyDescent="0.2">
      <c r="A8" s="701"/>
      <c r="B8" s="77"/>
      <c r="C8" s="288" t="s">
        <v>0</v>
      </c>
      <c r="D8" s="157" t="s">
        <v>0</v>
      </c>
      <c r="E8" s="156" t="s">
        <v>0</v>
      </c>
      <c r="F8" s="702"/>
      <c r="G8" s="288" t="s">
        <v>0</v>
      </c>
      <c r="H8" s="156" t="s">
        <v>0</v>
      </c>
      <c r="I8" s="156" t="s">
        <v>0</v>
      </c>
      <c r="K8" s="37"/>
      <c r="L8" s="37"/>
      <c r="M8" s="37"/>
      <c r="N8" s="37"/>
      <c r="O8" s="37"/>
      <c r="P8" s="37"/>
      <c r="Q8" s="37"/>
      <c r="R8" s="37"/>
      <c r="S8" s="37"/>
    </row>
    <row r="9" spans="1:19" ht="11.25" customHeight="1" x14ac:dyDescent="0.2">
      <c r="A9" s="33" t="s">
        <v>230</v>
      </c>
      <c r="B9" s="74"/>
      <c r="C9" s="74"/>
      <c r="D9" s="79"/>
      <c r="E9" s="78"/>
      <c r="F9" s="78"/>
      <c r="G9" s="78"/>
      <c r="H9" s="78"/>
      <c r="I9" s="78"/>
      <c r="K9" s="37"/>
      <c r="L9" s="37"/>
      <c r="M9" s="37"/>
      <c r="N9" s="37"/>
      <c r="O9" s="37"/>
      <c r="P9" s="37"/>
      <c r="Q9" s="37"/>
      <c r="R9" s="37"/>
      <c r="S9" s="37"/>
    </row>
    <row r="10" spans="1:19" ht="3.2" customHeight="1" x14ac:dyDescent="0.2">
      <c r="A10" s="28"/>
      <c r="B10" s="67"/>
      <c r="C10" s="67"/>
      <c r="D10" s="79"/>
      <c r="E10" s="78"/>
      <c r="F10" s="78"/>
      <c r="G10" s="78"/>
      <c r="H10" s="78"/>
      <c r="I10" s="78"/>
      <c r="K10" s="37"/>
      <c r="L10" s="37"/>
      <c r="M10" s="37"/>
      <c r="N10" s="37"/>
      <c r="O10" s="37"/>
      <c r="P10" s="37"/>
      <c r="Q10" s="37"/>
      <c r="R10" s="37"/>
      <c r="S10" s="37"/>
    </row>
    <row r="11" spans="1:19" ht="11.25" customHeight="1" x14ac:dyDescent="0.2">
      <c r="A11" s="33" t="s">
        <v>231</v>
      </c>
      <c r="B11" s="74"/>
      <c r="C11" s="74"/>
      <c r="D11" s="79"/>
      <c r="E11" s="78"/>
      <c r="F11" s="78"/>
      <c r="G11" s="78"/>
      <c r="H11" s="78"/>
      <c r="I11" s="78"/>
      <c r="K11" s="37"/>
      <c r="L11" s="37"/>
      <c r="M11" s="37"/>
      <c r="N11" s="37"/>
      <c r="O11" s="37"/>
      <c r="P11" s="37"/>
      <c r="Q11" s="37"/>
      <c r="R11" s="37"/>
      <c r="S11" s="37"/>
    </row>
    <row r="12" spans="1:19" ht="14.25" customHeight="1" x14ac:dyDescent="0.2">
      <c r="A12" s="28" t="s">
        <v>871</v>
      </c>
      <c r="B12" s="67"/>
      <c r="C12" s="172">
        <v>2254.9159999999993</v>
      </c>
      <c r="D12" s="176">
        <v>6378.2029999999995</v>
      </c>
      <c r="E12" s="165">
        <v>8502.1749999999993</v>
      </c>
      <c r="F12" s="165"/>
      <c r="G12" s="172">
        <v>1950.2250000000004</v>
      </c>
      <c r="H12" s="165">
        <v>6444</v>
      </c>
      <c r="I12" s="165">
        <v>8431.6260000000002</v>
      </c>
      <c r="K12" s="28"/>
      <c r="L12" s="28"/>
      <c r="M12" s="37"/>
      <c r="N12" s="37"/>
      <c r="O12" s="37"/>
      <c r="P12" s="37"/>
      <c r="Q12" s="37"/>
      <c r="R12" s="37"/>
      <c r="S12" s="37"/>
    </row>
    <row r="13" spans="1:19" ht="11.25" customHeight="1" x14ac:dyDescent="0.2">
      <c r="A13" s="28" t="s">
        <v>21</v>
      </c>
      <c r="B13" s="67"/>
      <c r="C13" s="172">
        <v>2490.6600000000008</v>
      </c>
      <c r="D13" s="176">
        <v>6662.3190000000004</v>
      </c>
      <c r="E13" s="165">
        <v>9612.7119999999995</v>
      </c>
      <c r="F13" s="165"/>
      <c r="G13" s="172">
        <v>2298.8520000000003</v>
      </c>
      <c r="H13" s="165">
        <v>6285.2650000000003</v>
      </c>
      <c r="I13" s="165">
        <v>8528.9110000000001</v>
      </c>
      <c r="K13" s="37"/>
      <c r="L13" s="37"/>
      <c r="M13" s="37"/>
      <c r="N13" s="37"/>
      <c r="O13" s="37"/>
      <c r="P13" s="37"/>
      <c r="Q13" s="37"/>
      <c r="R13" s="37"/>
      <c r="S13" s="37"/>
    </row>
    <row r="14" spans="1:19" ht="11.25" customHeight="1" x14ac:dyDescent="0.2">
      <c r="A14" s="28" t="s">
        <v>875</v>
      </c>
      <c r="B14" s="67"/>
      <c r="C14" s="172">
        <v>627.45100000000002</v>
      </c>
      <c r="D14" s="176">
        <v>1934.498</v>
      </c>
      <c r="E14" s="165">
        <v>2487.37</v>
      </c>
      <c r="F14" s="165"/>
      <c r="G14" s="172">
        <v>614.97199999999998</v>
      </c>
      <c r="H14" s="165">
        <v>1757</v>
      </c>
      <c r="I14" s="165">
        <v>2334.7919999999999</v>
      </c>
      <c r="K14" s="28"/>
      <c r="L14" s="28"/>
      <c r="M14" s="37"/>
      <c r="N14" s="37"/>
      <c r="O14" s="37"/>
      <c r="P14" s="37"/>
      <c r="Q14" s="37"/>
      <c r="R14" s="37"/>
      <c r="S14" s="37"/>
    </row>
    <row r="15" spans="1:19" ht="11.25" customHeight="1" x14ac:dyDescent="0.2">
      <c r="A15" s="28" t="s">
        <v>158</v>
      </c>
      <c r="B15" s="67"/>
      <c r="C15" s="172">
        <v>38.342999999999989</v>
      </c>
      <c r="D15" s="176">
        <v>105.505</v>
      </c>
      <c r="E15" s="165">
        <v>159.13200000000001</v>
      </c>
      <c r="F15" s="165"/>
      <c r="G15" s="172">
        <v>47.428000000000011</v>
      </c>
      <c r="H15" s="165">
        <v>132.501</v>
      </c>
      <c r="I15" s="165">
        <v>193.17599999999999</v>
      </c>
      <c r="K15" s="37"/>
      <c r="L15" s="37"/>
      <c r="M15" s="37"/>
      <c r="N15" s="37"/>
      <c r="O15" s="37"/>
      <c r="P15" s="37"/>
      <c r="Q15" s="37"/>
      <c r="R15" s="37"/>
      <c r="S15" s="37"/>
    </row>
    <row r="16" spans="1:19" ht="11.25" customHeight="1" x14ac:dyDescent="0.2">
      <c r="A16" s="28" t="s">
        <v>159</v>
      </c>
      <c r="B16" s="67"/>
      <c r="C16" s="172">
        <v>138.89399999999989</v>
      </c>
      <c r="D16" s="176">
        <v>1154.7139999999999</v>
      </c>
      <c r="E16" s="165">
        <v>2294.248</v>
      </c>
      <c r="F16" s="165"/>
      <c r="G16" s="172">
        <v>137.80399999999997</v>
      </c>
      <c r="H16" s="165">
        <v>695.13499999999999</v>
      </c>
      <c r="I16" s="165">
        <v>1484.16</v>
      </c>
      <c r="K16" s="37"/>
      <c r="L16" s="37"/>
      <c r="M16" s="37"/>
      <c r="N16" s="37"/>
      <c r="O16" s="37"/>
      <c r="P16" s="37"/>
      <c r="Q16" s="37"/>
      <c r="R16" s="37"/>
      <c r="S16" s="37"/>
    </row>
    <row r="17" spans="1:19" ht="11.25" customHeight="1" x14ac:dyDescent="0.2">
      <c r="A17" s="28" t="s">
        <v>30</v>
      </c>
      <c r="B17" s="67"/>
      <c r="C17" s="172">
        <v>1644.7600000000007</v>
      </c>
      <c r="D17" s="176">
        <v>5402.5970000000007</v>
      </c>
      <c r="E17" s="165">
        <v>7053.1689999999999</v>
      </c>
      <c r="F17" s="165"/>
      <c r="G17" s="172">
        <v>1896.0219999999981</v>
      </c>
      <c r="H17" s="165">
        <v>5224.2639999999992</v>
      </c>
      <c r="I17" s="165">
        <v>7218.146999999999</v>
      </c>
      <c r="K17" s="28"/>
      <c r="L17" s="28"/>
      <c r="M17" s="37"/>
      <c r="N17" s="37"/>
      <c r="O17" s="37"/>
      <c r="P17" s="37"/>
      <c r="Q17" s="37"/>
      <c r="R17" s="37"/>
      <c r="S17" s="37"/>
    </row>
    <row r="18" spans="1:19" ht="11.25" customHeight="1" x14ac:dyDescent="0.2">
      <c r="A18" s="33" t="s">
        <v>232</v>
      </c>
      <c r="B18" s="74"/>
      <c r="C18" s="257">
        <v>7195.0239999999994</v>
      </c>
      <c r="D18" s="177">
        <v>21637.835999999999</v>
      </c>
      <c r="E18" s="168">
        <v>30108.805999999997</v>
      </c>
      <c r="F18" s="168"/>
      <c r="G18" s="257">
        <v>6945.3029999999962</v>
      </c>
      <c r="H18" s="168">
        <v>20537.485999999997</v>
      </c>
      <c r="I18" s="168">
        <v>28190.811999999998</v>
      </c>
      <c r="K18" s="37"/>
      <c r="L18" s="37"/>
      <c r="M18" s="37"/>
      <c r="N18" s="37"/>
      <c r="O18" s="37"/>
      <c r="P18" s="37"/>
      <c r="Q18" s="37"/>
      <c r="R18" s="37"/>
      <c r="S18" s="37"/>
    </row>
    <row r="19" spans="1:19" ht="3.2" customHeight="1" x14ac:dyDescent="0.2">
      <c r="A19" s="28"/>
      <c r="B19" s="67"/>
      <c r="C19" s="172"/>
      <c r="D19" s="176"/>
      <c r="E19" s="165"/>
      <c r="F19" s="165"/>
      <c r="G19" s="172"/>
      <c r="H19" s="165"/>
      <c r="I19" s="165"/>
      <c r="K19" s="37"/>
      <c r="L19" s="37"/>
      <c r="M19" s="37"/>
      <c r="N19" s="37"/>
      <c r="O19" s="37"/>
      <c r="P19" s="37"/>
      <c r="Q19" s="37"/>
      <c r="R19" s="37"/>
      <c r="S19" s="37"/>
    </row>
    <row r="20" spans="1:19" ht="11.25" customHeight="1" x14ac:dyDescent="0.2">
      <c r="A20" s="33" t="s">
        <v>233</v>
      </c>
      <c r="B20" s="74"/>
      <c r="C20" s="172"/>
      <c r="D20" s="176"/>
      <c r="E20" s="165"/>
      <c r="F20" s="165"/>
      <c r="G20" s="172"/>
      <c r="H20" s="165"/>
      <c r="I20" s="165"/>
      <c r="K20" s="37"/>
      <c r="L20" s="37"/>
      <c r="M20" s="37"/>
      <c r="N20" s="37"/>
      <c r="O20" s="37"/>
      <c r="P20" s="37"/>
      <c r="Q20" s="37"/>
      <c r="R20" s="37"/>
      <c r="S20" s="37"/>
    </row>
    <row r="21" spans="1:19" ht="11.25" customHeight="1" x14ac:dyDescent="0.2">
      <c r="A21" s="28" t="s">
        <v>160</v>
      </c>
      <c r="B21" s="67"/>
      <c r="C21" s="172">
        <v>-3267.9469999999992</v>
      </c>
      <c r="D21" s="176">
        <v>-10124.361999999999</v>
      </c>
      <c r="E21" s="165">
        <v>-13979.054</v>
      </c>
      <c r="F21" s="165"/>
      <c r="G21" s="172">
        <v>-3100.1180000000004</v>
      </c>
      <c r="H21" s="165">
        <v>-9619.2980000000007</v>
      </c>
      <c r="I21" s="165">
        <v>-13140.996999999999</v>
      </c>
    </row>
    <row r="22" spans="1:19" ht="11.25" customHeight="1" x14ac:dyDescent="0.2">
      <c r="A22" s="28" t="s">
        <v>48</v>
      </c>
      <c r="B22" s="67"/>
      <c r="C22" s="172">
        <v>-1952.9320000000016</v>
      </c>
      <c r="D22" s="176">
        <v>-6608.9420000000009</v>
      </c>
      <c r="E22" s="165">
        <v>-8627.3080000000009</v>
      </c>
      <c r="F22" s="165"/>
      <c r="G22" s="172">
        <v>-1976.1610000000001</v>
      </c>
      <c r="H22" s="165">
        <v>-6671.8679999999986</v>
      </c>
      <c r="I22" s="165">
        <v>-8608.0080000000016</v>
      </c>
    </row>
    <row r="23" spans="1:19" ht="11.25" customHeight="1" x14ac:dyDescent="0.2">
      <c r="A23" s="28" t="s">
        <v>49</v>
      </c>
      <c r="B23" s="67"/>
      <c r="C23" s="172">
        <v>-220.64699999999993</v>
      </c>
      <c r="D23" s="176">
        <v>-617.84799999999996</v>
      </c>
      <c r="E23" s="165">
        <v>-868.71299999999997</v>
      </c>
      <c r="F23" s="165"/>
      <c r="G23" s="172">
        <v>-189.92499999999995</v>
      </c>
      <c r="H23" s="165">
        <v>-544.66899999999998</v>
      </c>
      <c r="I23" s="165">
        <v>-757.67899999999997</v>
      </c>
    </row>
    <row r="24" spans="1:19" ht="11.25" customHeight="1" x14ac:dyDescent="0.2">
      <c r="A24" s="28" t="s">
        <v>23</v>
      </c>
      <c r="B24" s="67"/>
      <c r="C24" s="172">
        <v>-1353.3140000000003</v>
      </c>
      <c r="D24" s="176">
        <v>-3781.0880000000002</v>
      </c>
      <c r="E24" s="165">
        <v>-5171.616</v>
      </c>
      <c r="F24" s="165"/>
      <c r="G24" s="172">
        <v>-1245.3519999999999</v>
      </c>
      <c r="H24" s="165">
        <v>-3914.7729999999997</v>
      </c>
      <c r="I24" s="165">
        <v>-5388.8129999999992</v>
      </c>
    </row>
    <row r="25" spans="1:19" ht="11.25" customHeight="1" x14ac:dyDescent="0.2">
      <c r="A25" s="28" t="s">
        <v>159</v>
      </c>
      <c r="B25" s="67"/>
      <c r="C25" s="172">
        <v>0</v>
      </c>
      <c r="D25" s="176">
        <v>0</v>
      </c>
      <c r="E25" s="165">
        <v>0</v>
      </c>
      <c r="F25" s="165"/>
      <c r="G25" s="172">
        <v>0</v>
      </c>
      <c r="H25" s="165">
        <v>0</v>
      </c>
      <c r="I25" s="165">
        <v>0</v>
      </c>
    </row>
    <row r="26" spans="1:19" ht="11.25" customHeight="1" x14ac:dyDescent="0.2">
      <c r="A26" s="28" t="s">
        <v>119</v>
      </c>
      <c r="B26" s="67"/>
      <c r="C26" s="172">
        <v>-310.36000000000058</v>
      </c>
      <c r="D26" s="176">
        <v>-1327.6419999999998</v>
      </c>
      <c r="E26" s="165">
        <v>-1570.4049999999988</v>
      </c>
      <c r="F26" s="165"/>
      <c r="G26" s="172">
        <v>-571.99700000000121</v>
      </c>
      <c r="H26" s="165">
        <v>-1406.1239999999998</v>
      </c>
      <c r="I26" s="165">
        <v>-1836.2510000000002</v>
      </c>
    </row>
    <row r="27" spans="1:19" ht="11.25" customHeight="1" x14ac:dyDescent="0.2">
      <c r="A27" s="33" t="s">
        <v>234</v>
      </c>
      <c r="B27" s="74"/>
      <c r="C27" s="257">
        <v>-7105.2000000000025</v>
      </c>
      <c r="D27" s="177">
        <v>-22459.882000000001</v>
      </c>
      <c r="E27" s="168">
        <v>-30217.095999999998</v>
      </c>
      <c r="F27" s="168"/>
      <c r="G27" s="257">
        <v>-7083.5530000000017</v>
      </c>
      <c r="H27" s="168">
        <v>-22156.732</v>
      </c>
      <c r="I27" s="168">
        <v>-29731.748</v>
      </c>
    </row>
    <row r="28" spans="1:19" ht="3.2" customHeight="1" x14ac:dyDescent="0.2">
      <c r="A28" s="28"/>
      <c r="B28" s="67"/>
      <c r="C28" s="257"/>
      <c r="D28" s="177"/>
      <c r="E28" s="168"/>
      <c r="F28" s="168"/>
      <c r="G28" s="257"/>
      <c r="H28" s="168"/>
      <c r="I28" s="168"/>
    </row>
    <row r="29" spans="1:19" ht="11.25" customHeight="1" x14ac:dyDescent="0.2">
      <c r="A29" s="33" t="s">
        <v>161</v>
      </c>
      <c r="B29" s="74"/>
      <c r="C29" s="257">
        <v>89.823999999996886</v>
      </c>
      <c r="D29" s="177">
        <v>-822.0460000000021</v>
      </c>
      <c r="E29" s="168">
        <v>-108.29000000000087</v>
      </c>
      <c r="F29" s="168"/>
      <c r="G29" s="257">
        <v>-138.25000000000546</v>
      </c>
      <c r="H29" s="168">
        <v>-1619.2460000000028</v>
      </c>
      <c r="I29" s="168">
        <v>-1540.9360000000015</v>
      </c>
    </row>
    <row r="30" spans="1:19" ht="3.2" customHeight="1" x14ac:dyDescent="0.2">
      <c r="A30" s="28"/>
      <c r="B30" s="67"/>
      <c r="C30" s="172"/>
      <c r="D30" s="176"/>
      <c r="E30" s="165"/>
      <c r="F30" s="165"/>
      <c r="G30" s="172"/>
      <c r="H30" s="165"/>
      <c r="I30" s="165"/>
    </row>
    <row r="31" spans="1:19" ht="11.25" customHeight="1" x14ac:dyDescent="0.2">
      <c r="A31" s="33" t="s">
        <v>235</v>
      </c>
      <c r="B31" s="74"/>
      <c r="C31" s="172"/>
      <c r="D31" s="176"/>
      <c r="E31" s="165"/>
      <c r="F31" s="165"/>
      <c r="G31" s="172"/>
      <c r="H31" s="165"/>
      <c r="I31" s="165"/>
    </row>
    <row r="32" spans="1:19" ht="3.2" customHeight="1" x14ac:dyDescent="0.2">
      <c r="A32" s="28"/>
      <c r="B32" s="67"/>
      <c r="C32" s="172"/>
      <c r="D32" s="176"/>
      <c r="E32" s="165"/>
      <c r="F32" s="165"/>
      <c r="G32" s="172"/>
      <c r="H32" s="165"/>
      <c r="I32" s="165"/>
    </row>
    <row r="33" spans="1:11" ht="11.25" customHeight="1" x14ac:dyDescent="0.2">
      <c r="A33" s="33" t="s">
        <v>162</v>
      </c>
      <c r="B33" s="74"/>
      <c r="C33" s="172"/>
      <c r="D33" s="176"/>
      <c r="E33" s="165"/>
      <c r="F33" s="165"/>
      <c r="G33" s="172"/>
      <c r="H33" s="165"/>
      <c r="I33" s="165"/>
    </row>
    <row r="34" spans="1:11" ht="11.25" customHeight="1" x14ac:dyDescent="0.2">
      <c r="A34" s="28" t="s">
        <v>59</v>
      </c>
      <c r="B34" s="67"/>
      <c r="C34" s="172">
        <v>-530.6129999999996</v>
      </c>
      <c r="D34" s="176">
        <v>-1702.597</v>
      </c>
      <c r="E34" s="165">
        <v>-2626.5589999999993</v>
      </c>
      <c r="F34" s="165"/>
      <c r="G34" s="172">
        <v>-551.39200000000073</v>
      </c>
      <c r="H34" s="165">
        <v>-1570.6030000000007</v>
      </c>
      <c r="I34" s="165">
        <v>-2341.3589999999999</v>
      </c>
      <c r="K34" s="61"/>
    </row>
    <row r="35" spans="1:11" ht="11.25" customHeight="1" x14ac:dyDescent="0.2">
      <c r="A35" s="28" t="s">
        <v>60</v>
      </c>
      <c r="B35" s="67"/>
      <c r="C35" s="172">
        <v>23.74799999999999</v>
      </c>
      <c r="D35" s="176">
        <v>60.514999999999993</v>
      </c>
      <c r="E35" s="165">
        <v>164.38800000000001</v>
      </c>
      <c r="F35" s="165"/>
      <c r="G35" s="172">
        <v>20.415999999999997</v>
      </c>
      <c r="H35" s="165">
        <v>83.597999999999999</v>
      </c>
      <c r="I35" s="165">
        <v>131.70200000000003</v>
      </c>
    </row>
    <row r="36" spans="1:11" ht="11.25" customHeight="1" x14ac:dyDescent="0.2">
      <c r="A36" s="33" t="s">
        <v>163</v>
      </c>
      <c r="B36" s="74"/>
      <c r="C36" s="257">
        <v>-506.86499999999955</v>
      </c>
      <c r="D36" s="177">
        <v>-1642.0819999999999</v>
      </c>
      <c r="E36" s="168">
        <v>-2462.1709999999994</v>
      </c>
      <c r="F36" s="168"/>
      <c r="G36" s="257">
        <v>-530.97600000000079</v>
      </c>
      <c r="H36" s="168">
        <v>-1487.0050000000008</v>
      </c>
      <c r="I36" s="168">
        <v>-2209.6569999999997</v>
      </c>
    </row>
    <row r="37" spans="1:11" ht="3.2" customHeight="1" x14ac:dyDescent="0.2">
      <c r="A37" s="28"/>
      <c r="B37" s="67"/>
      <c r="C37" s="172"/>
      <c r="D37" s="176"/>
      <c r="E37" s="165"/>
      <c r="F37" s="165"/>
      <c r="G37" s="172"/>
      <c r="H37" s="165"/>
      <c r="I37" s="165"/>
    </row>
    <row r="38" spans="1:11" ht="11.25" customHeight="1" x14ac:dyDescent="0.2">
      <c r="A38" s="33" t="s">
        <v>164</v>
      </c>
      <c r="B38" s="74"/>
      <c r="C38" s="172"/>
      <c r="D38" s="176"/>
      <c r="E38" s="165"/>
      <c r="F38" s="165"/>
      <c r="G38" s="172"/>
      <c r="H38" s="165"/>
      <c r="I38" s="165"/>
    </row>
    <row r="39" spans="1:11" ht="11.25" customHeight="1" x14ac:dyDescent="0.2">
      <c r="A39" s="33" t="s">
        <v>231</v>
      </c>
      <c r="B39" s="67"/>
      <c r="C39" s="172"/>
      <c r="D39" s="176"/>
      <c r="E39" s="165"/>
      <c r="F39" s="165"/>
      <c r="G39" s="172"/>
      <c r="H39" s="165"/>
      <c r="I39" s="165"/>
    </row>
    <row r="40" spans="1:11" ht="11.25" customHeight="1" x14ac:dyDescent="0.2">
      <c r="A40" s="28" t="s">
        <v>165</v>
      </c>
      <c r="B40" s="67"/>
      <c r="C40" s="172">
        <v>4.3099999999999454</v>
      </c>
      <c r="D40" s="176">
        <v>10.254999999999995</v>
      </c>
      <c r="E40" s="165">
        <v>10</v>
      </c>
      <c r="F40" s="165"/>
      <c r="G40" s="172">
        <v>1.9910000000000991</v>
      </c>
      <c r="H40" s="165">
        <v>10.077999999999975</v>
      </c>
      <c r="I40" s="165">
        <v>14.44399999999996</v>
      </c>
      <c r="K40" s="41"/>
    </row>
    <row r="41" spans="1:11" ht="11.25" customHeight="1" x14ac:dyDescent="0.2">
      <c r="A41" s="28" t="s">
        <v>166</v>
      </c>
      <c r="B41" s="67"/>
      <c r="C41" s="172">
        <v>24</v>
      </c>
      <c r="D41" s="176">
        <v>51</v>
      </c>
      <c r="E41" s="165">
        <v>34</v>
      </c>
      <c r="F41" s="165"/>
      <c r="G41" s="172">
        <v>15.268999999999998</v>
      </c>
      <c r="H41" s="165">
        <v>15</v>
      </c>
      <c r="I41" s="165">
        <v>83.194000000000003</v>
      </c>
      <c r="K41" s="37"/>
    </row>
    <row r="42" spans="1:11" ht="11.25" customHeight="1" x14ac:dyDescent="0.2">
      <c r="A42" s="33" t="s">
        <v>233</v>
      </c>
      <c r="B42" s="67"/>
      <c r="C42" s="172"/>
      <c r="D42" s="176"/>
      <c r="E42" s="165"/>
      <c r="F42" s="165"/>
      <c r="G42" s="172"/>
      <c r="H42" s="165"/>
      <c r="I42" s="165"/>
      <c r="K42" s="37"/>
    </row>
    <row r="43" spans="1:11" ht="11.25" customHeight="1" x14ac:dyDescent="0.2">
      <c r="A43" s="28" t="s">
        <v>165</v>
      </c>
      <c r="B43" s="67"/>
      <c r="C43" s="172">
        <v>-84.596000000000004</v>
      </c>
      <c r="D43" s="176">
        <v>-358.83100000000002</v>
      </c>
      <c r="E43" s="165">
        <v>-585.37300000000005</v>
      </c>
      <c r="F43" s="165"/>
      <c r="G43" s="172">
        <v>-81.750999999999976</v>
      </c>
      <c r="H43" s="165">
        <v>-759.76599999999996</v>
      </c>
      <c r="I43" s="165">
        <v>-860.92899999999997</v>
      </c>
      <c r="K43" s="41"/>
    </row>
    <row r="44" spans="1:11" ht="11.25" customHeight="1" x14ac:dyDescent="0.2">
      <c r="A44" s="28" t="s">
        <v>166</v>
      </c>
      <c r="B44" s="67"/>
      <c r="C44" s="172">
        <v>-7</v>
      </c>
      <c r="D44" s="176">
        <v>-31.103000000000002</v>
      </c>
      <c r="E44" s="165">
        <v>-13.551</v>
      </c>
      <c r="F44" s="165"/>
      <c r="G44" s="172">
        <v>-18.587</v>
      </c>
      <c r="H44" s="165">
        <v>-28.388999999999999</v>
      </c>
      <c r="I44" s="165">
        <v>-45.545000000000002</v>
      </c>
    </row>
    <row r="45" spans="1:11" ht="11.25" customHeight="1" x14ac:dyDescent="0.2">
      <c r="A45" s="33" t="s">
        <v>167</v>
      </c>
      <c r="B45" s="74"/>
      <c r="C45" s="257">
        <v>-63.22100000000006</v>
      </c>
      <c r="D45" s="177">
        <v>-328.66</v>
      </c>
      <c r="E45" s="168">
        <v>-554.82300000000009</v>
      </c>
      <c r="F45" s="168"/>
      <c r="G45" s="257">
        <v>-83.077999999999861</v>
      </c>
      <c r="H45" s="168">
        <v>-762.80499999999995</v>
      </c>
      <c r="I45" s="168">
        <v>-808.83600000000001</v>
      </c>
    </row>
    <row r="46" spans="1:11" ht="3.2" customHeight="1" x14ac:dyDescent="0.2">
      <c r="A46" s="28"/>
      <c r="B46" s="67"/>
      <c r="C46" s="257"/>
      <c r="D46" s="177"/>
      <c r="E46" s="168"/>
      <c r="F46" s="168"/>
      <c r="G46" s="257"/>
      <c r="H46" s="168"/>
      <c r="I46" s="168"/>
    </row>
    <row r="47" spans="1:11" ht="11.25" customHeight="1" x14ac:dyDescent="0.2">
      <c r="A47" s="33" t="s">
        <v>168</v>
      </c>
      <c r="B47" s="74"/>
      <c r="C47" s="257">
        <v>-570.08599999999956</v>
      </c>
      <c r="D47" s="177">
        <v>-1970.742</v>
      </c>
      <c r="E47" s="168">
        <v>-3016.9939999999997</v>
      </c>
      <c r="F47" s="168"/>
      <c r="G47" s="257">
        <v>-614.05400000000077</v>
      </c>
      <c r="H47" s="168">
        <v>-2249.8100000000009</v>
      </c>
      <c r="I47" s="168">
        <v>-3018.4929999999995</v>
      </c>
    </row>
    <row r="48" spans="1:11" ht="3.2" customHeight="1" x14ac:dyDescent="0.2">
      <c r="A48" s="28"/>
      <c r="B48" s="67"/>
      <c r="C48" s="172"/>
      <c r="D48" s="176"/>
      <c r="E48" s="165"/>
      <c r="F48" s="165"/>
      <c r="G48" s="172"/>
      <c r="H48" s="165"/>
      <c r="I48" s="165"/>
    </row>
    <row r="49" spans="1:9" ht="11.25" customHeight="1" x14ac:dyDescent="0.2">
      <c r="A49" s="43" t="s">
        <v>236</v>
      </c>
      <c r="B49" s="80"/>
      <c r="C49" s="172"/>
      <c r="D49" s="176"/>
      <c r="E49" s="165"/>
      <c r="F49" s="165"/>
      <c r="G49" s="172"/>
      <c r="H49" s="165"/>
      <c r="I49" s="165"/>
    </row>
    <row r="50" spans="1:9" ht="3.2" customHeight="1" x14ac:dyDescent="0.2">
      <c r="A50" s="28"/>
      <c r="B50" s="67"/>
      <c r="C50" s="172"/>
      <c r="D50" s="176"/>
      <c r="E50" s="165"/>
      <c r="F50" s="165"/>
      <c r="G50" s="172"/>
      <c r="H50" s="165"/>
      <c r="I50" s="165"/>
    </row>
    <row r="51" spans="1:9" ht="11.25" customHeight="1" x14ac:dyDescent="0.2">
      <c r="A51" s="33" t="s">
        <v>231</v>
      </c>
      <c r="B51" s="74"/>
      <c r="C51" s="172"/>
      <c r="D51" s="176"/>
      <c r="E51" s="165"/>
      <c r="F51" s="165"/>
      <c r="G51" s="172"/>
      <c r="H51" s="165"/>
      <c r="I51" s="165"/>
    </row>
    <row r="52" spans="1:9" ht="11.25" customHeight="1" x14ac:dyDescent="0.2">
      <c r="A52" s="28" t="s">
        <v>46</v>
      </c>
      <c r="B52" s="67"/>
      <c r="C52" s="172">
        <v>0</v>
      </c>
      <c r="D52" s="176">
        <v>0</v>
      </c>
      <c r="E52" s="165">
        <v>16.247</v>
      </c>
      <c r="F52" s="165"/>
      <c r="G52" s="172">
        <v>0</v>
      </c>
      <c r="H52" s="165">
        <v>0</v>
      </c>
      <c r="I52" s="165">
        <v>15.85</v>
      </c>
    </row>
    <row r="53" spans="1:9" ht="11.25" customHeight="1" x14ac:dyDescent="0.2">
      <c r="A53" s="28" t="s">
        <v>17</v>
      </c>
      <c r="B53" s="67"/>
      <c r="C53" s="172">
        <v>12.838999999999942</v>
      </c>
      <c r="D53" s="176">
        <v>3798.768</v>
      </c>
      <c r="E53" s="165">
        <v>4312.4210000000003</v>
      </c>
      <c r="F53" s="165"/>
      <c r="G53" s="172">
        <v>498.75900000000001</v>
      </c>
      <c r="H53" s="165">
        <v>5153.9799999999996</v>
      </c>
      <c r="I53" s="165">
        <v>5165.6989999999996</v>
      </c>
    </row>
    <row r="54" spans="1:9" ht="11.25" customHeight="1" x14ac:dyDescent="0.2">
      <c r="A54" s="28" t="s">
        <v>169</v>
      </c>
      <c r="B54" s="67"/>
      <c r="C54" s="172">
        <v>0</v>
      </c>
      <c r="D54" s="176">
        <v>0</v>
      </c>
      <c r="E54" s="165">
        <v>0</v>
      </c>
      <c r="F54" s="165"/>
      <c r="G54" s="172">
        <v>0</v>
      </c>
      <c r="H54" s="165">
        <v>0</v>
      </c>
      <c r="I54" s="165">
        <v>0</v>
      </c>
    </row>
    <row r="55" spans="1:9" ht="11.25" customHeight="1" x14ac:dyDescent="0.2">
      <c r="A55" s="28" t="s">
        <v>170</v>
      </c>
      <c r="B55" s="67"/>
      <c r="C55" s="172">
        <v>12.552000000000007</v>
      </c>
      <c r="D55" s="176">
        <v>127.739</v>
      </c>
      <c r="E55" s="165">
        <v>170.07599999999999</v>
      </c>
      <c r="F55" s="165"/>
      <c r="G55" s="172">
        <v>18.006999999999998</v>
      </c>
      <c r="H55" s="165">
        <v>32.75</v>
      </c>
      <c r="I55" s="165">
        <v>45.503</v>
      </c>
    </row>
    <row r="56" spans="1:9" ht="11.25" customHeight="1" x14ac:dyDescent="0.2">
      <c r="A56" s="33" t="s">
        <v>232</v>
      </c>
      <c r="B56" s="74"/>
      <c r="C56" s="257">
        <v>25.391000000000076</v>
      </c>
      <c r="D56" s="177">
        <v>3926.5070000000001</v>
      </c>
      <c r="E56" s="168">
        <v>4498.7440000000006</v>
      </c>
      <c r="F56" s="168"/>
      <c r="G56" s="257">
        <v>516.76599999999962</v>
      </c>
      <c r="H56" s="168">
        <v>5186.7299999999996</v>
      </c>
      <c r="I56" s="168">
        <v>5227.0519999999997</v>
      </c>
    </row>
    <row r="57" spans="1:9" ht="3.2" customHeight="1" x14ac:dyDescent="0.2">
      <c r="A57" s="28"/>
      <c r="B57" s="67"/>
      <c r="C57" s="172"/>
      <c r="D57" s="176"/>
      <c r="E57" s="165"/>
      <c r="F57" s="165"/>
      <c r="G57" s="172"/>
      <c r="H57" s="165"/>
      <c r="I57" s="165"/>
    </row>
    <row r="58" spans="1:9" ht="11.25" customHeight="1" x14ac:dyDescent="0.2">
      <c r="A58" s="33" t="s">
        <v>233</v>
      </c>
      <c r="B58" s="74"/>
      <c r="C58" s="172"/>
      <c r="D58" s="176"/>
      <c r="E58" s="165"/>
      <c r="F58" s="165"/>
      <c r="G58" s="172"/>
      <c r="H58" s="165"/>
      <c r="I58" s="165"/>
    </row>
    <row r="59" spans="1:9" ht="11.25" customHeight="1" x14ac:dyDescent="0.2">
      <c r="A59" s="28" t="s">
        <v>42</v>
      </c>
      <c r="B59" s="67"/>
      <c r="C59" s="172">
        <v>0</v>
      </c>
      <c r="D59" s="176">
        <v>0</v>
      </c>
      <c r="E59" s="165">
        <v>-16.247</v>
      </c>
      <c r="F59" s="165"/>
      <c r="G59" s="172">
        <v>0</v>
      </c>
      <c r="H59" s="165">
        <v>0</v>
      </c>
      <c r="I59" s="165">
        <v>-15.85</v>
      </c>
    </row>
    <row r="60" spans="1:9" ht="11.25" customHeight="1" x14ac:dyDescent="0.2">
      <c r="A60" s="28" t="s">
        <v>171</v>
      </c>
      <c r="B60" s="67"/>
      <c r="C60" s="172">
        <v>-17.014000000000124</v>
      </c>
      <c r="D60" s="176">
        <v>-55.567000000000007</v>
      </c>
      <c r="E60" s="165">
        <v>-176.08800000000065</v>
      </c>
      <c r="F60" s="165"/>
      <c r="G60" s="172">
        <v>-19.768000000000029</v>
      </c>
      <c r="H60" s="165">
        <v>-46.656999999999243</v>
      </c>
      <c r="I60" s="165">
        <v>-167.58099999999922</v>
      </c>
    </row>
    <row r="61" spans="1:9" ht="11.25" customHeight="1" x14ac:dyDescent="0.2">
      <c r="A61" s="28" t="s">
        <v>172</v>
      </c>
      <c r="B61" s="67"/>
      <c r="C61" s="172">
        <v>0</v>
      </c>
      <c r="D61" s="176">
        <v>0</v>
      </c>
      <c r="E61" s="164">
        <v>0</v>
      </c>
      <c r="F61" s="165"/>
      <c r="G61" s="172">
        <v>0</v>
      </c>
      <c r="H61" s="165">
        <v>0</v>
      </c>
      <c r="I61" s="165">
        <v>0</v>
      </c>
    </row>
    <row r="62" spans="1:9" ht="11.25" customHeight="1" x14ac:dyDescent="0.2">
      <c r="A62" s="28" t="s">
        <v>173</v>
      </c>
      <c r="B62" s="67"/>
      <c r="C62" s="172">
        <v>-51.008000000002852</v>
      </c>
      <c r="D62" s="176">
        <v>-222.38400000000181</v>
      </c>
      <c r="E62" s="165">
        <v>-275.19099999999798</v>
      </c>
      <c r="F62" s="165"/>
      <c r="G62" s="172">
        <v>-71.087999999991951</v>
      </c>
      <c r="H62" s="165">
        <v>-317.47499999999491</v>
      </c>
      <c r="I62" s="165">
        <v>-418.11199999999764</v>
      </c>
    </row>
    <row r="63" spans="1:9" ht="11.25" customHeight="1" x14ac:dyDescent="0.2">
      <c r="A63" s="33" t="s">
        <v>234</v>
      </c>
      <c r="B63" s="74"/>
      <c r="C63" s="257">
        <v>-68.022000000003004</v>
      </c>
      <c r="D63" s="177">
        <v>-277.95100000000184</v>
      </c>
      <c r="E63" s="168">
        <v>-467.52599999999865</v>
      </c>
      <c r="F63" s="168"/>
      <c r="G63" s="257">
        <v>-90.85599999999198</v>
      </c>
      <c r="H63" s="168">
        <v>-364.13199999999415</v>
      </c>
      <c r="I63" s="168">
        <v>-601.54299999999682</v>
      </c>
    </row>
    <row r="64" spans="1:9" ht="3.2" customHeight="1" x14ac:dyDescent="0.2">
      <c r="A64" s="28"/>
      <c r="B64" s="67"/>
      <c r="C64" s="257"/>
      <c r="D64" s="177"/>
      <c r="E64" s="168"/>
      <c r="F64" s="168"/>
      <c r="G64" s="257"/>
      <c r="H64" s="168"/>
      <c r="I64" s="168"/>
    </row>
    <row r="65" spans="1:9" ht="11.25" customHeight="1" x14ac:dyDescent="0.2">
      <c r="A65" s="33" t="s">
        <v>174</v>
      </c>
      <c r="B65" s="74"/>
      <c r="C65" s="257">
        <v>-42.631000000003041</v>
      </c>
      <c r="D65" s="177">
        <v>3648.5559999999982</v>
      </c>
      <c r="E65" s="168">
        <v>4031.2180000000021</v>
      </c>
      <c r="F65" s="168"/>
      <c r="G65" s="257">
        <v>425.91000000000804</v>
      </c>
      <c r="H65" s="168">
        <v>4822.5980000000054</v>
      </c>
      <c r="I65" s="168">
        <v>4625.5090000000027</v>
      </c>
    </row>
    <row r="66" spans="1:9" ht="3.2" customHeight="1" x14ac:dyDescent="0.2">
      <c r="A66" s="28"/>
      <c r="B66" s="67"/>
      <c r="C66" s="172"/>
      <c r="D66" s="176"/>
      <c r="E66" s="165"/>
      <c r="F66" s="165"/>
      <c r="G66" s="172"/>
      <c r="H66" s="165"/>
      <c r="I66" s="165"/>
    </row>
    <row r="67" spans="1:9" ht="11.25" customHeight="1" x14ac:dyDescent="0.2">
      <c r="A67" s="31" t="s">
        <v>175</v>
      </c>
      <c r="B67" s="30"/>
      <c r="C67" s="258">
        <v>-522.89300000000594</v>
      </c>
      <c r="D67" s="178">
        <v>855.76799999999594</v>
      </c>
      <c r="E67" s="171">
        <v>905.93400000000156</v>
      </c>
      <c r="F67" s="171"/>
      <c r="G67" s="258">
        <v>-326.39399999999796</v>
      </c>
      <c r="H67" s="171">
        <v>953.54200000000174</v>
      </c>
      <c r="I67" s="171">
        <v>66.080000000001746</v>
      </c>
    </row>
    <row r="68" spans="1:9" ht="11.25" customHeight="1" x14ac:dyDescent="0.2">
      <c r="A68" s="28" t="s">
        <v>237</v>
      </c>
      <c r="B68" s="67"/>
      <c r="C68" s="172">
        <v>6217.4730000000109</v>
      </c>
      <c r="D68" s="176">
        <v>4838.812000000009</v>
      </c>
      <c r="E68" s="165">
        <v>4838.8120000000099</v>
      </c>
      <c r="F68" s="165"/>
      <c r="G68" s="172">
        <v>6052.6680000000069</v>
      </c>
      <c r="H68" s="172">
        <v>4772.7320000000072</v>
      </c>
      <c r="I68" s="172">
        <v>4772.7320000000072</v>
      </c>
    </row>
    <row r="69" spans="1:9" ht="11.25" customHeight="1" x14ac:dyDescent="0.2">
      <c r="A69" s="28" t="s">
        <v>238</v>
      </c>
      <c r="B69" s="67"/>
      <c r="C69" s="172">
        <v>5694.5800000000054</v>
      </c>
      <c r="D69" s="176">
        <v>5694.5800000000054</v>
      </c>
      <c r="E69" s="165">
        <v>5744.7460000000119</v>
      </c>
      <c r="F69" s="165"/>
      <c r="G69" s="172">
        <v>5726.2740000000085</v>
      </c>
      <c r="H69" s="172">
        <v>5726.2740000000085</v>
      </c>
      <c r="I69" s="172">
        <v>4838.812000000009</v>
      </c>
    </row>
    <row r="70" spans="1:9" ht="3.2" customHeight="1" x14ac:dyDescent="0.2">
      <c r="A70" s="28"/>
      <c r="B70" s="67"/>
      <c r="C70" s="172"/>
      <c r="D70" s="176"/>
      <c r="E70" s="165"/>
      <c r="F70" s="165"/>
      <c r="G70" s="172"/>
      <c r="H70" s="165"/>
      <c r="I70" s="165"/>
    </row>
    <row r="71" spans="1:9" ht="15" customHeight="1" x14ac:dyDescent="0.2">
      <c r="A71" s="38" t="s">
        <v>133</v>
      </c>
      <c r="B71" s="81"/>
      <c r="C71" s="299"/>
      <c r="D71" s="182"/>
      <c r="E71" s="183"/>
      <c r="F71" s="183"/>
      <c r="G71" s="299"/>
      <c r="H71" s="183"/>
      <c r="I71" s="183"/>
    </row>
    <row r="72" spans="1:9" ht="3.2" customHeight="1" x14ac:dyDescent="0.2">
      <c r="A72" s="28"/>
      <c r="B72" s="67"/>
      <c r="C72" s="172"/>
      <c r="D72" s="176"/>
      <c r="E72" s="165"/>
      <c r="F72" s="165"/>
      <c r="G72" s="172"/>
      <c r="H72" s="165"/>
      <c r="I72" s="165"/>
    </row>
    <row r="73" spans="1:9" ht="11.25" customHeight="1" x14ac:dyDescent="0.2">
      <c r="A73" s="28" t="s">
        <v>25</v>
      </c>
      <c r="B73" s="67"/>
      <c r="C73" s="172">
        <v>89.823999999996886</v>
      </c>
      <c r="D73" s="176">
        <v>-822.0460000000021</v>
      </c>
      <c r="E73" s="165">
        <v>-108.29000000000087</v>
      </c>
      <c r="F73" s="165"/>
      <c r="G73" s="172">
        <v>-138.25000000000546</v>
      </c>
      <c r="H73" s="165">
        <v>-1619.2460000000028</v>
      </c>
      <c r="I73" s="165">
        <v>-1540.9360000000015</v>
      </c>
    </row>
    <row r="74" spans="1:9" ht="11.25" customHeight="1" x14ac:dyDescent="0.2">
      <c r="A74" s="28" t="s">
        <v>176</v>
      </c>
      <c r="B74" s="67"/>
      <c r="C74" s="172">
        <v>-506.86499999999955</v>
      </c>
      <c r="D74" s="176">
        <v>-1642.0819999999999</v>
      </c>
      <c r="E74" s="165">
        <v>-2462.1709999999994</v>
      </c>
      <c r="F74" s="165"/>
      <c r="G74" s="172">
        <v>-530.97600000000079</v>
      </c>
      <c r="H74" s="165">
        <v>-1487.0050000000008</v>
      </c>
      <c r="I74" s="165">
        <v>-2209.6569999999997</v>
      </c>
    </row>
    <row r="75" spans="1:9" ht="3.2" customHeight="1" x14ac:dyDescent="0.2">
      <c r="A75" s="28"/>
      <c r="B75" s="67"/>
      <c r="C75" s="172"/>
      <c r="D75" s="176"/>
      <c r="E75" s="165"/>
      <c r="F75" s="165"/>
      <c r="G75" s="172"/>
      <c r="H75" s="165"/>
      <c r="I75" s="165"/>
    </row>
    <row r="76" spans="1:9" ht="11.25" customHeight="1" x14ac:dyDescent="0.2">
      <c r="A76" s="31" t="s">
        <v>177</v>
      </c>
      <c r="B76" s="67">
        <v>4</v>
      </c>
      <c r="C76" s="258">
        <v>-417.04100000000267</v>
      </c>
      <c r="D76" s="178">
        <v>-2464.128000000002</v>
      </c>
      <c r="E76" s="171">
        <v>-2570.4610000000002</v>
      </c>
      <c r="F76" s="171"/>
      <c r="G76" s="258">
        <v>-669.22600000000648</v>
      </c>
      <c r="H76" s="171">
        <v>-3106.2510000000038</v>
      </c>
      <c r="I76" s="171">
        <v>-3750.5930000000012</v>
      </c>
    </row>
    <row r="78" spans="1:9" x14ac:dyDescent="0.2">
      <c r="A78" s="323" t="s">
        <v>796</v>
      </c>
    </row>
    <row r="79" spans="1:9" x14ac:dyDescent="0.2">
      <c r="A79" s="323" t="s">
        <v>574</v>
      </c>
    </row>
    <row r="80" spans="1:9" x14ac:dyDescent="0.2">
      <c r="A80" s="692" t="s">
        <v>895</v>
      </c>
    </row>
    <row r="81" spans="1:9" x14ac:dyDescent="0.2">
      <c r="A81" s="443" t="s">
        <v>575</v>
      </c>
      <c r="B81" s="66"/>
      <c r="C81" s="66"/>
      <c r="D81" s="62"/>
      <c r="E81" s="62"/>
      <c r="F81" s="62"/>
      <c r="G81" s="62"/>
      <c r="H81" s="62"/>
      <c r="I81" s="62"/>
    </row>
  </sheetData>
  <mergeCells count="6">
    <mergeCell ref="A7:A8"/>
    <mergeCell ref="F7:F8"/>
    <mergeCell ref="A3:I3"/>
    <mergeCell ref="A4:I4"/>
    <mergeCell ref="C6:E6"/>
    <mergeCell ref="G6:I6"/>
  </mergeCells>
  <phoneticPr fontId="0" type="noConversion"/>
  <pageMargins left="0.75" right="0.75" top="1" bottom="1" header="0.5" footer="0.5"/>
  <pageSetup paperSize="9" scale="7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FFFF00"/>
    <pageSetUpPr fitToPage="1"/>
  </sheetPr>
  <dimension ref="A1:R73"/>
  <sheetViews>
    <sheetView showGridLines="0" zoomScaleNormal="100" workbookViewId="0"/>
  </sheetViews>
  <sheetFormatPr defaultRowHeight="12.75" x14ac:dyDescent="0.2"/>
  <cols>
    <col min="1" max="1" width="46.7109375" style="19" customWidth="1"/>
    <col min="2" max="2" width="4.140625" bestFit="1" customWidth="1"/>
    <col min="3" max="4" width="10.7109375" customWidth="1"/>
    <col min="5" max="5" width="10.7109375" style="37" customWidth="1"/>
    <col min="6" max="6" width="2.7109375" customWidth="1"/>
    <col min="7" max="7" width="10.7109375" customWidth="1"/>
    <col min="8" max="9" width="10.7109375" style="37" customWidth="1"/>
  </cols>
  <sheetData>
    <row r="1" spans="1:18" x14ac:dyDescent="0.2">
      <c r="A1" s="269" t="s">
        <v>551</v>
      </c>
    </row>
    <row r="2" spans="1:18" x14ac:dyDescent="0.2">
      <c r="A2" s="272"/>
    </row>
    <row r="3" spans="1:18" s="5" customFormat="1" ht="15.75" x14ac:dyDescent="0.25">
      <c r="A3" s="699" t="s">
        <v>187</v>
      </c>
      <c r="B3" s="699"/>
      <c r="C3" s="699"/>
      <c r="D3" s="699"/>
      <c r="E3" s="699"/>
      <c r="F3" s="699"/>
      <c r="G3" s="699"/>
      <c r="H3" s="699"/>
      <c r="I3" s="699"/>
    </row>
    <row r="4" spans="1:18" s="637" customFormat="1" ht="14.25" x14ac:dyDescent="0.2">
      <c r="A4" s="700" t="s">
        <v>806</v>
      </c>
      <c r="B4" s="700"/>
      <c r="C4" s="700"/>
      <c r="D4" s="700"/>
      <c r="E4" s="700"/>
      <c r="F4" s="700"/>
      <c r="G4" s="700"/>
      <c r="H4" s="700"/>
      <c r="I4" s="700"/>
    </row>
    <row r="5" spans="1:18" ht="3.2" customHeight="1" x14ac:dyDescent="0.2">
      <c r="B5" s="62"/>
      <c r="C5" s="62"/>
      <c r="D5" s="62"/>
      <c r="E5" s="65"/>
    </row>
    <row r="6" spans="1:18" ht="11.25" customHeight="1" x14ac:dyDescent="0.2">
      <c r="A6" s="18"/>
      <c r="C6" s="711" t="s">
        <v>534</v>
      </c>
      <c r="D6" s="711"/>
      <c r="E6" s="711"/>
      <c r="F6" s="1"/>
      <c r="G6" s="724" t="s">
        <v>531</v>
      </c>
      <c r="H6" s="724"/>
      <c r="I6" s="724"/>
    </row>
    <row r="7" spans="1:18" ht="25.5" x14ac:dyDescent="0.2">
      <c r="A7" s="723"/>
      <c r="B7" s="313" t="s">
        <v>221</v>
      </c>
      <c r="C7" s="313" t="s">
        <v>801</v>
      </c>
      <c r="D7" s="162" t="s">
        <v>795</v>
      </c>
      <c r="E7" s="290" t="s">
        <v>537</v>
      </c>
      <c r="F7" s="9"/>
      <c r="G7" s="289" t="s">
        <v>801</v>
      </c>
      <c r="H7" s="25" t="s">
        <v>795</v>
      </c>
      <c r="I7" s="9" t="s">
        <v>542</v>
      </c>
    </row>
    <row r="8" spans="1:18" ht="11.25" customHeight="1" x14ac:dyDescent="0.2">
      <c r="A8" s="723"/>
      <c r="B8" s="10"/>
      <c r="C8" s="288" t="s">
        <v>0</v>
      </c>
      <c r="D8" s="157" t="s">
        <v>0</v>
      </c>
      <c r="E8" s="156" t="s">
        <v>0</v>
      </c>
      <c r="F8" s="156"/>
      <c r="G8" s="288" t="s">
        <v>0</v>
      </c>
      <c r="H8" s="24" t="s">
        <v>0</v>
      </c>
      <c r="I8" s="24" t="s">
        <v>0</v>
      </c>
      <c r="K8" s="37"/>
      <c r="L8" s="37"/>
      <c r="M8" s="37"/>
      <c r="N8" s="37"/>
      <c r="O8" s="37"/>
      <c r="P8" s="37"/>
      <c r="Q8" s="37"/>
      <c r="R8" s="37"/>
    </row>
    <row r="9" spans="1:18" x14ac:dyDescent="0.2">
      <c r="A9" s="11" t="s">
        <v>223</v>
      </c>
      <c r="B9" s="21"/>
      <c r="C9" s="21"/>
      <c r="D9" s="8"/>
      <c r="E9" s="25"/>
      <c r="F9" s="26"/>
      <c r="G9" s="26"/>
      <c r="H9" s="25"/>
      <c r="I9" s="25"/>
      <c r="K9" s="37"/>
      <c r="L9" s="37"/>
      <c r="M9" s="37"/>
      <c r="N9" s="37"/>
      <c r="O9" s="37"/>
      <c r="P9" s="37"/>
      <c r="Q9" s="37"/>
      <c r="R9" s="37"/>
    </row>
    <row r="10" spans="1:18" ht="11.25" customHeight="1" x14ac:dyDescent="0.2">
      <c r="A10" s="33" t="s">
        <v>61</v>
      </c>
      <c r="B10" s="21"/>
      <c r="C10" s="21"/>
      <c r="D10" s="8"/>
      <c r="E10" s="25"/>
      <c r="F10" s="26"/>
      <c r="G10" s="26"/>
      <c r="H10" s="25"/>
      <c r="I10" s="25"/>
      <c r="K10" s="37"/>
      <c r="L10" s="37"/>
      <c r="M10" s="37"/>
      <c r="N10" s="37"/>
      <c r="O10" s="37"/>
      <c r="P10" s="37"/>
      <c r="Q10" s="37"/>
      <c r="R10" s="37"/>
    </row>
    <row r="11" spans="1:18" ht="13.7" customHeight="1" x14ac:dyDescent="0.2">
      <c r="A11" s="28" t="s">
        <v>870</v>
      </c>
      <c r="B11" s="82"/>
      <c r="C11" s="172">
        <v>1843.5409999999983</v>
      </c>
      <c r="D11" s="176">
        <v>6299.0239999999976</v>
      </c>
      <c r="E11" s="165">
        <v>8010.3380000000006</v>
      </c>
      <c r="F11" s="165"/>
      <c r="G11" s="172">
        <v>1705.0429999999997</v>
      </c>
      <c r="H11" s="165">
        <v>6322.4670000000006</v>
      </c>
      <c r="I11" s="165">
        <v>8117.1009999999997</v>
      </c>
      <c r="K11" s="28"/>
      <c r="L11" s="28"/>
      <c r="M11" s="37"/>
      <c r="N11" s="37"/>
      <c r="O11" s="37"/>
      <c r="P11" s="37"/>
      <c r="Q11" s="37"/>
      <c r="R11" s="37"/>
    </row>
    <row r="12" spans="1:18" ht="11.25" customHeight="1" x14ac:dyDescent="0.2">
      <c r="A12" s="28" t="s">
        <v>26</v>
      </c>
      <c r="B12" s="10"/>
      <c r="C12" s="172">
        <v>2392.6529999999993</v>
      </c>
      <c r="D12" s="176">
        <v>6500.0339999999997</v>
      </c>
      <c r="E12" s="165">
        <v>8316.9030000000002</v>
      </c>
      <c r="F12" s="165"/>
      <c r="G12" s="172">
        <v>2221.61</v>
      </c>
      <c r="H12" s="165">
        <v>6191.21</v>
      </c>
      <c r="I12" s="165">
        <v>8091.2719999999999</v>
      </c>
      <c r="K12" s="28"/>
      <c r="L12" s="28"/>
      <c r="M12" s="37"/>
      <c r="N12" s="37"/>
      <c r="O12" s="37"/>
      <c r="P12" s="37"/>
      <c r="Q12" s="37"/>
      <c r="R12" s="37"/>
    </row>
    <row r="13" spans="1:18" ht="11.25" customHeight="1" x14ac:dyDescent="0.2">
      <c r="A13" s="28" t="s">
        <v>27</v>
      </c>
      <c r="B13" s="10"/>
      <c r="C13" s="172">
        <v>113.619</v>
      </c>
      <c r="D13" s="176">
        <v>187.983</v>
      </c>
      <c r="E13" s="165">
        <v>1306.0250000000001</v>
      </c>
      <c r="F13" s="165"/>
      <c r="G13" s="172">
        <v>80.298000000000002</v>
      </c>
      <c r="H13" s="165">
        <v>132.279</v>
      </c>
      <c r="I13" s="165">
        <v>512.99</v>
      </c>
      <c r="K13" s="28"/>
      <c r="L13" s="28"/>
      <c r="M13" s="37"/>
      <c r="N13" s="37"/>
      <c r="O13" s="37"/>
      <c r="P13" s="37"/>
      <c r="Q13" s="37"/>
      <c r="R13" s="37"/>
    </row>
    <row r="14" spans="1:18" ht="11.25" customHeight="1" x14ac:dyDescent="0.2">
      <c r="A14" s="28" t="s">
        <v>873</v>
      </c>
      <c r="B14" s="82"/>
      <c r="C14" s="172">
        <v>5096.1579999999994</v>
      </c>
      <c r="D14" s="176">
        <v>15642.058999999999</v>
      </c>
      <c r="E14" s="165">
        <v>21365.656999999999</v>
      </c>
      <c r="F14" s="165"/>
      <c r="G14" s="172">
        <v>4131.8520000000008</v>
      </c>
      <c r="H14" s="165">
        <v>15662.75</v>
      </c>
      <c r="I14" s="165">
        <v>20602.108</v>
      </c>
      <c r="K14" s="28"/>
      <c r="L14" s="28"/>
      <c r="M14" s="37"/>
      <c r="N14" s="37"/>
      <c r="O14" s="37"/>
      <c r="P14" s="37"/>
      <c r="Q14" s="37"/>
      <c r="R14" s="37"/>
    </row>
    <row r="15" spans="1:18" ht="11.25" customHeight="1" x14ac:dyDescent="0.2">
      <c r="A15" s="28" t="s">
        <v>118</v>
      </c>
      <c r="B15" s="82"/>
      <c r="C15" s="172">
        <v>137.99400000000003</v>
      </c>
      <c r="D15" s="176">
        <v>408.74200000000002</v>
      </c>
      <c r="E15" s="165">
        <v>534.572</v>
      </c>
      <c r="F15" s="165"/>
      <c r="G15" s="172">
        <v>114.45599999999999</v>
      </c>
      <c r="H15" s="165">
        <v>344.94499999999999</v>
      </c>
      <c r="I15" s="165">
        <v>597.08900000000006</v>
      </c>
      <c r="K15" s="28"/>
      <c r="L15" s="28"/>
      <c r="M15" s="37"/>
      <c r="N15" s="37"/>
      <c r="O15" s="37"/>
      <c r="P15" s="37"/>
      <c r="Q15" s="37"/>
      <c r="R15" s="37"/>
    </row>
    <row r="16" spans="1:18" ht="11.25" customHeight="1" x14ac:dyDescent="0.2">
      <c r="A16" s="28" t="s">
        <v>29</v>
      </c>
      <c r="B16" s="10"/>
      <c r="C16" s="172">
        <v>1350.2440000000001</v>
      </c>
      <c r="D16" s="176">
        <v>3865.2139999999999</v>
      </c>
      <c r="E16" s="165">
        <v>5221.2139999999999</v>
      </c>
      <c r="F16" s="165"/>
      <c r="G16" s="172">
        <v>1495.8450000000003</v>
      </c>
      <c r="H16" s="165">
        <v>3931.384</v>
      </c>
      <c r="I16" s="165">
        <v>5272.3720000000003</v>
      </c>
      <c r="K16" s="28"/>
      <c r="L16" s="28"/>
      <c r="M16" s="37"/>
      <c r="N16" s="37"/>
      <c r="O16" s="37"/>
      <c r="P16" s="37"/>
      <c r="Q16" s="37"/>
      <c r="R16" s="37"/>
    </row>
    <row r="17" spans="1:18" ht="11.25" customHeight="1" x14ac:dyDescent="0.2">
      <c r="A17" s="28" t="s">
        <v>119</v>
      </c>
      <c r="B17" s="10"/>
      <c r="C17" s="172">
        <v>230.57299999999668</v>
      </c>
      <c r="D17" s="176">
        <v>684.47800000000279</v>
      </c>
      <c r="E17" s="165">
        <v>949.43299999999726</v>
      </c>
      <c r="F17" s="165"/>
      <c r="G17" s="172">
        <v>261.6050000000032</v>
      </c>
      <c r="H17" s="165">
        <v>703.79400000000169</v>
      </c>
      <c r="I17" s="165">
        <v>978.62999999998283</v>
      </c>
      <c r="K17" s="28"/>
      <c r="L17" s="28"/>
      <c r="M17" s="37"/>
      <c r="N17" s="37"/>
      <c r="O17" s="37"/>
      <c r="P17" s="37"/>
      <c r="Q17" s="37"/>
      <c r="R17" s="37"/>
    </row>
    <row r="18" spans="1:18" s="39" customFormat="1" ht="11.25" customHeight="1" x14ac:dyDescent="0.2">
      <c r="A18" s="33" t="s">
        <v>184</v>
      </c>
      <c r="B18" s="10">
        <v>2</v>
      </c>
      <c r="C18" s="257">
        <v>11164.781999999992</v>
      </c>
      <c r="D18" s="177">
        <v>33587.534</v>
      </c>
      <c r="E18" s="168">
        <v>45704.142</v>
      </c>
      <c r="F18" s="168"/>
      <c r="G18" s="257">
        <v>10010.708999999999</v>
      </c>
      <c r="H18" s="168">
        <v>33288.828999999998</v>
      </c>
      <c r="I18" s="168">
        <v>44171.561999999991</v>
      </c>
      <c r="K18" s="28"/>
      <c r="L18" s="28"/>
      <c r="M18" s="282"/>
      <c r="N18" s="282"/>
      <c r="O18" s="282"/>
      <c r="P18" s="282"/>
      <c r="Q18" s="282"/>
      <c r="R18" s="282"/>
    </row>
    <row r="19" spans="1:18" ht="3.2" customHeight="1" x14ac:dyDescent="0.2">
      <c r="A19" s="28"/>
      <c r="B19" s="10"/>
      <c r="C19" s="172"/>
      <c r="D19" s="176"/>
      <c r="E19" s="165"/>
      <c r="F19" s="165"/>
      <c r="G19" s="172"/>
      <c r="H19" s="165"/>
      <c r="I19" s="165"/>
      <c r="K19" s="28"/>
      <c r="L19" s="28"/>
      <c r="M19" s="37"/>
      <c r="N19" s="37"/>
      <c r="O19" s="37"/>
      <c r="P19" s="37"/>
      <c r="Q19" s="37"/>
      <c r="R19" s="37"/>
    </row>
    <row r="20" spans="1:18" ht="11.25" customHeight="1" x14ac:dyDescent="0.2">
      <c r="A20" s="33" t="s">
        <v>226</v>
      </c>
      <c r="B20" s="10"/>
      <c r="C20" s="172"/>
      <c r="D20" s="176"/>
      <c r="E20" s="165"/>
      <c r="F20" s="165"/>
      <c r="G20" s="172"/>
      <c r="H20" s="165"/>
      <c r="I20" s="165"/>
      <c r="K20" s="28"/>
      <c r="L20" s="28"/>
      <c r="M20" s="37"/>
      <c r="N20" s="37"/>
      <c r="O20" s="37"/>
      <c r="P20" s="37"/>
      <c r="Q20" s="37"/>
      <c r="R20" s="37"/>
    </row>
    <row r="21" spans="1:18" ht="11.25" customHeight="1" x14ac:dyDescent="0.2">
      <c r="A21" s="28" t="s">
        <v>32</v>
      </c>
      <c r="B21" s="10"/>
      <c r="C21" s="172">
        <v>3309.6960000000008</v>
      </c>
      <c r="D21" s="176">
        <v>9862.9040000000005</v>
      </c>
      <c r="E21" s="165">
        <v>13390.343999999999</v>
      </c>
      <c r="F21" s="165"/>
      <c r="G21" s="172">
        <v>3172.8829999999989</v>
      </c>
      <c r="H21" s="165">
        <v>9627.4509999999991</v>
      </c>
      <c r="I21" s="165">
        <v>12811.040999999999</v>
      </c>
      <c r="K21" s="37"/>
      <c r="L21" s="37"/>
      <c r="M21" s="37"/>
      <c r="N21" s="37"/>
      <c r="O21" s="37"/>
      <c r="P21" s="37"/>
      <c r="Q21" s="37"/>
      <c r="R21" s="37"/>
    </row>
    <row r="22" spans="1:18" ht="11.25" customHeight="1" x14ac:dyDescent="0.2">
      <c r="A22" s="28" t="s">
        <v>34</v>
      </c>
      <c r="B22" s="10"/>
      <c r="C22" s="172"/>
      <c r="D22" s="176"/>
      <c r="E22" s="165"/>
      <c r="F22" s="165"/>
      <c r="G22" s="172"/>
      <c r="H22" s="165"/>
      <c r="I22" s="165"/>
      <c r="K22" s="37"/>
      <c r="L22" s="37"/>
      <c r="M22" s="37"/>
      <c r="N22" s="37"/>
      <c r="O22" s="37"/>
      <c r="P22" s="37"/>
      <c r="Q22" s="37"/>
      <c r="R22" s="37"/>
    </row>
    <row r="23" spans="1:18" ht="11.25" customHeight="1" x14ac:dyDescent="0.2">
      <c r="A23" s="42" t="s">
        <v>120</v>
      </c>
      <c r="B23" s="10"/>
      <c r="C23" s="172">
        <v>335.24900000000002</v>
      </c>
      <c r="D23" s="176">
        <v>996.154</v>
      </c>
      <c r="E23" s="165">
        <v>1349.2950000000001</v>
      </c>
      <c r="F23" s="165"/>
      <c r="G23" s="172">
        <v>322.072</v>
      </c>
      <c r="H23" s="165">
        <v>980.69600000000003</v>
      </c>
      <c r="I23" s="165">
        <v>1286.78</v>
      </c>
      <c r="K23" s="37"/>
      <c r="L23" s="37"/>
      <c r="M23" s="37"/>
      <c r="N23" s="37"/>
      <c r="O23" s="37"/>
      <c r="P23" s="37"/>
      <c r="Q23" s="37"/>
      <c r="R23" s="37"/>
    </row>
    <row r="24" spans="1:18" ht="11.25" customHeight="1" x14ac:dyDescent="0.2">
      <c r="A24" s="42" t="s">
        <v>121</v>
      </c>
      <c r="B24" s="10"/>
      <c r="C24" s="172">
        <v>44.502999999999986</v>
      </c>
      <c r="D24" s="176">
        <v>136.94399999999999</v>
      </c>
      <c r="E24" s="165">
        <v>209.643</v>
      </c>
      <c r="F24" s="165"/>
      <c r="G24" s="172">
        <v>51.12700000000001</v>
      </c>
      <c r="H24" s="165">
        <v>160.62100000000001</v>
      </c>
      <c r="I24" s="165">
        <v>156.143</v>
      </c>
      <c r="K24" s="37"/>
      <c r="L24" s="37"/>
      <c r="M24" s="37"/>
      <c r="N24" s="37"/>
      <c r="O24" s="37"/>
      <c r="P24" s="37"/>
      <c r="Q24" s="37"/>
      <c r="R24" s="37"/>
    </row>
    <row r="25" spans="1:18" ht="11.25" customHeight="1" x14ac:dyDescent="0.2">
      <c r="A25" s="41" t="s">
        <v>122</v>
      </c>
      <c r="B25" s="10"/>
      <c r="C25" s="172">
        <v>59.471999999999994</v>
      </c>
      <c r="D25" s="176">
        <v>187.077</v>
      </c>
      <c r="E25" s="165">
        <v>228.648</v>
      </c>
      <c r="F25" s="165"/>
      <c r="G25" s="172">
        <v>48.052999999999997</v>
      </c>
      <c r="H25" s="165">
        <v>170.27199999999999</v>
      </c>
      <c r="I25" s="165">
        <v>178.59399999999999</v>
      </c>
      <c r="K25" s="37"/>
      <c r="L25" s="37"/>
      <c r="M25" s="37"/>
      <c r="N25" s="37"/>
      <c r="O25" s="37"/>
      <c r="P25" s="37"/>
      <c r="Q25" s="37"/>
      <c r="R25" s="37"/>
    </row>
    <row r="26" spans="1:18" ht="11.25" customHeight="1" x14ac:dyDescent="0.2">
      <c r="A26" s="28" t="s">
        <v>33</v>
      </c>
      <c r="B26" s="82"/>
      <c r="C26" s="172">
        <v>819.68599999999969</v>
      </c>
      <c r="D26" s="176">
        <v>2514.6909999999998</v>
      </c>
      <c r="E26" s="165">
        <v>3550.1550000000002</v>
      </c>
      <c r="F26" s="165"/>
      <c r="G26" s="172">
        <v>836.55600000000027</v>
      </c>
      <c r="H26" s="165">
        <v>2516.7620000000002</v>
      </c>
      <c r="I26" s="165">
        <v>3398.83</v>
      </c>
    </row>
    <row r="27" spans="1:18" ht="11.25" customHeight="1" x14ac:dyDescent="0.2">
      <c r="A27" s="28" t="s">
        <v>58</v>
      </c>
      <c r="B27" s="10"/>
      <c r="C27" s="172">
        <v>728.85599999999977</v>
      </c>
      <c r="D27" s="176">
        <v>2371.1889999999999</v>
      </c>
      <c r="E27" s="165">
        <v>3368.2420000000002</v>
      </c>
      <c r="F27" s="165"/>
      <c r="G27" s="172">
        <v>778.40000000000009</v>
      </c>
      <c r="H27" s="165">
        <v>2346.3440000000001</v>
      </c>
      <c r="I27" s="165">
        <v>3308.7429999999999</v>
      </c>
    </row>
    <row r="28" spans="1:18" ht="11.25" customHeight="1" x14ac:dyDescent="0.2">
      <c r="A28" s="28" t="s">
        <v>35</v>
      </c>
      <c r="B28" s="10"/>
      <c r="C28" s="172">
        <v>4562.1209999999992</v>
      </c>
      <c r="D28" s="176">
        <v>14491.220999999998</v>
      </c>
      <c r="E28" s="165">
        <v>20008.457000000002</v>
      </c>
      <c r="F28" s="165"/>
      <c r="G28" s="172">
        <v>3683.2549999999956</v>
      </c>
      <c r="H28" s="165">
        <v>14573.376999999997</v>
      </c>
      <c r="I28" s="165">
        <v>19652.371999999999</v>
      </c>
    </row>
    <row r="29" spans="1:18" ht="11.25" customHeight="1" x14ac:dyDescent="0.2">
      <c r="A29" s="28" t="s">
        <v>36</v>
      </c>
      <c r="B29" s="10"/>
      <c r="C29" s="172">
        <v>435.66399999999999</v>
      </c>
      <c r="D29" s="176">
        <v>1244.933</v>
      </c>
      <c r="E29" s="165">
        <v>1734.933</v>
      </c>
      <c r="F29" s="165"/>
      <c r="G29" s="172">
        <v>398.50299999999993</v>
      </c>
      <c r="H29" s="165">
        <v>1211.924</v>
      </c>
      <c r="I29" s="165">
        <v>1714.0940000000001</v>
      </c>
    </row>
    <row r="30" spans="1:18" s="37" customFormat="1" ht="11.25" customHeight="1" x14ac:dyDescent="0.2">
      <c r="A30" s="28" t="s">
        <v>37</v>
      </c>
      <c r="B30" s="67"/>
      <c r="C30" s="172">
        <v>0</v>
      </c>
      <c r="D30" s="176">
        <v>0</v>
      </c>
      <c r="E30" s="172">
        <v>0</v>
      </c>
      <c r="F30" s="172"/>
      <c r="G30" s="172">
        <v>0</v>
      </c>
      <c r="H30" s="172">
        <v>0</v>
      </c>
      <c r="I30" s="172">
        <v>0</v>
      </c>
    </row>
    <row r="31" spans="1:18" ht="11.25" customHeight="1" x14ac:dyDescent="0.2">
      <c r="A31" s="28" t="s">
        <v>38</v>
      </c>
      <c r="B31" s="15">
        <v>3</v>
      </c>
      <c r="C31" s="172">
        <v>1165.3529999999944</v>
      </c>
      <c r="D31" s="176">
        <v>3049.6599999999944</v>
      </c>
      <c r="E31" s="165">
        <v>3899.7019999999775</v>
      </c>
      <c r="F31" s="165"/>
      <c r="G31" s="172">
        <v>1186.3709999999987</v>
      </c>
      <c r="H31" s="165">
        <v>3093.7969999999991</v>
      </c>
      <c r="I31" s="165">
        <v>3927.1450000000013</v>
      </c>
    </row>
    <row r="32" spans="1:18" ht="11.25" customHeight="1" x14ac:dyDescent="0.2">
      <c r="A32" s="28" t="s">
        <v>39</v>
      </c>
      <c r="B32" s="15">
        <v>3</v>
      </c>
      <c r="C32" s="172">
        <v>67.156000000000034</v>
      </c>
      <c r="D32" s="176">
        <v>221.86800000000002</v>
      </c>
      <c r="E32" s="165">
        <v>259.71799999999996</v>
      </c>
      <c r="F32" s="165"/>
      <c r="G32" s="172">
        <v>87.090000000000032</v>
      </c>
      <c r="H32" s="165">
        <v>222.36900000000003</v>
      </c>
      <c r="I32" s="165">
        <v>482.07300000000004</v>
      </c>
    </row>
    <row r="33" spans="1:12" s="39" customFormat="1" ht="11.25" customHeight="1" x14ac:dyDescent="0.2">
      <c r="A33" s="33" t="s">
        <v>31</v>
      </c>
      <c r="B33" s="15"/>
      <c r="C33" s="257">
        <v>11527.755999999998</v>
      </c>
      <c r="D33" s="177">
        <v>35076.640999999996</v>
      </c>
      <c r="E33" s="168">
        <v>47999.136999999973</v>
      </c>
      <c r="F33" s="168"/>
      <c r="G33" s="257">
        <v>10564.310000000001</v>
      </c>
      <c r="H33" s="168">
        <v>34903.612999999998</v>
      </c>
      <c r="I33" s="168">
        <v>46915.814999999995</v>
      </c>
    </row>
    <row r="34" spans="1:12" ht="3.2" customHeight="1" x14ac:dyDescent="0.2">
      <c r="A34" s="28"/>
      <c r="B34" s="15"/>
      <c r="C34" s="172"/>
      <c r="D34" s="176"/>
      <c r="E34" s="165"/>
      <c r="F34" s="165"/>
      <c r="G34" s="172"/>
      <c r="H34" s="165"/>
      <c r="I34" s="165"/>
    </row>
    <row r="35" spans="1:12" s="40" customFormat="1" ht="11.25" customHeight="1" x14ac:dyDescent="0.2">
      <c r="A35" s="31" t="s">
        <v>123</v>
      </c>
      <c r="B35" s="15">
        <v>4</v>
      </c>
      <c r="C35" s="258">
        <v>-362.97400000000562</v>
      </c>
      <c r="D35" s="178">
        <v>-1489.1069999999963</v>
      </c>
      <c r="E35" s="171">
        <v>-2294.9949999999735</v>
      </c>
      <c r="F35" s="171"/>
      <c r="G35" s="258">
        <v>-553.60100000000239</v>
      </c>
      <c r="H35" s="171">
        <v>-1614.7839999999997</v>
      </c>
      <c r="I35" s="171">
        <v>-2744.2530000000042</v>
      </c>
    </row>
    <row r="36" spans="1:12" ht="3.2" customHeight="1" x14ac:dyDescent="0.2">
      <c r="A36" s="28"/>
      <c r="B36" s="15"/>
      <c r="C36" s="172"/>
      <c r="D36" s="176"/>
      <c r="E36" s="165"/>
      <c r="F36" s="165"/>
      <c r="G36" s="172"/>
      <c r="H36" s="165"/>
      <c r="I36" s="165"/>
    </row>
    <row r="37" spans="1:12" ht="11.25" customHeight="1" x14ac:dyDescent="0.2">
      <c r="A37" s="230" t="s">
        <v>503</v>
      </c>
      <c r="B37" s="15"/>
      <c r="C37" s="172"/>
      <c r="D37" s="176"/>
      <c r="E37" s="165"/>
      <c r="F37" s="165"/>
      <c r="G37" s="172"/>
      <c r="H37" s="165"/>
      <c r="I37" s="165"/>
    </row>
    <row r="38" spans="1:12" ht="11.25" customHeight="1" x14ac:dyDescent="0.2">
      <c r="A38" s="28" t="s">
        <v>262</v>
      </c>
      <c r="B38" s="15"/>
      <c r="C38" s="172">
        <v>-69.129999999999967</v>
      </c>
      <c r="D38" s="176">
        <v>84.00200000000001</v>
      </c>
      <c r="E38" s="165">
        <v>14.013999999999999</v>
      </c>
      <c r="F38" s="165"/>
      <c r="G38" s="172">
        <v>148.31</v>
      </c>
      <c r="H38" s="165">
        <v>367.25700000000001</v>
      </c>
      <c r="I38" s="165">
        <v>186.82400000000001</v>
      </c>
    </row>
    <row r="39" spans="1:12" ht="11.25" customHeight="1" x14ac:dyDescent="0.2">
      <c r="A39" s="28" t="s">
        <v>504</v>
      </c>
      <c r="B39" s="15"/>
      <c r="C39" s="172">
        <v>-125.74300000000001</v>
      </c>
      <c r="D39" s="176">
        <v>-105.01</v>
      </c>
      <c r="E39" s="165">
        <v>-183.96299999999999</v>
      </c>
      <c r="F39" s="165"/>
      <c r="G39" s="172">
        <v>-46.512000000000057</v>
      </c>
      <c r="H39" s="165">
        <v>539.12699999999995</v>
      </c>
      <c r="I39" s="165">
        <v>637.55499999999995</v>
      </c>
    </row>
    <row r="40" spans="1:12" ht="11.25" customHeight="1" x14ac:dyDescent="0.2">
      <c r="A40" s="28" t="s">
        <v>124</v>
      </c>
      <c r="B40" s="15"/>
      <c r="C40" s="172">
        <v>-5.9720000000000004</v>
      </c>
      <c r="D40" s="176">
        <v>-7.4960000000000004</v>
      </c>
      <c r="E40" s="165">
        <v>-49.619</v>
      </c>
      <c r="F40" s="165"/>
      <c r="G40" s="172">
        <v>-7.1270000000000007</v>
      </c>
      <c r="H40" s="165">
        <v>-17</v>
      </c>
      <c r="I40" s="165">
        <v>-101.703</v>
      </c>
    </row>
    <row r="41" spans="1:12" ht="11.25" customHeight="1" x14ac:dyDescent="0.2">
      <c r="A41" s="28" t="s">
        <v>520</v>
      </c>
      <c r="B41" s="15"/>
      <c r="C41" s="172">
        <v>-7</v>
      </c>
      <c r="D41" s="176">
        <v>-1086.4999999999973</v>
      </c>
      <c r="E41" s="165">
        <v>0</v>
      </c>
      <c r="F41" s="165"/>
      <c r="G41" s="172">
        <v>43</v>
      </c>
      <c r="H41" s="172">
        <v>234.92900000001066</v>
      </c>
      <c r="I41" s="165">
        <v>-1008.0259999999957</v>
      </c>
    </row>
    <row r="42" spans="1:12" s="39" customFormat="1" ht="11.25" customHeight="1" x14ac:dyDescent="0.2">
      <c r="A42" s="33" t="s">
        <v>125</v>
      </c>
      <c r="B42" s="15"/>
      <c r="C42" s="257">
        <v>-207.62100000000385</v>
      </c>
      <c r="D42" s="177">
        <v>-1115.0039999999972</v>
      </c>
      <c r="E42" s="168">
        <v>-219.56800000000658</v>
      </c>
      <c r="F42" s="168"/>
      <c r="G42" s="257">
        <v>137.82500000000516</v>
      </c>
      <c r="H42" s="257">
        <v>1124.4110000000105</v>
      </c>
      <c r="I42" s="168">
        <v>-285.34999999999582</v>
      </c>
    </row>
    <row r="43" spans="1:12" ht="3.2" customHeight="1" x14ac:dyDescent="0.2">
      <c r="A43" s="28"/>
      <c r="B43" s="15"/>
      <c r="C43" s="172"/>
      <c r="D43" s="176"/>
      <c r="E43" s="165"/>
      <c r="F43" s="165"/>
      <c r="G43" s="172"/>
      <c r="H43" s="165"/>
      <c r="I43" s="165"/>
    </row>
    <row r="44" spans="1:12" s="39" customFormat="1" ht="11.25" customHeight="1" x14ac:dyDescent="0.2">
      <c r="A44" s="33" t="s">
        <v>126</v>
      </c>
      <c r="B44" s="15"/>
      <c r="C44" s="257">
        <v>-570.59500000000935</v>
      </c>
      <c r="D44" s="177">
        <v>-2604.1109999999935</v>
      </c>
      <c r="E44" s="168">
        <v>-2514.5629999999801</v>
      </c>
      <c r="F44" s="168"/>
      <c r="G44" s="257">
        <v>-415.77599999999723</v>
      </c>
      <c r="H44" s="257">
        <v>-490.37299999998913</v>
      </c>
      <c r="I44" s="168">
        <v>-3029.6030000000001</v>
      </c>
      <c r="L44" s="287"/>
    </row>
    <row r="45" spans="1:12" ht="3.2" customHeight="1" x14ac:dyDescent="0.2">
      <c r="A45" s="28"/>
      <c r="B45" s="15"/>
      <c r="C45" s="172"/>
      <c r="D45" s="176"/>
      <c r="E45" s="165"/>
      <c r="F45" s="165"/>
      <c r="G45" s="172"/>
      <c r="H45" s="165"/>
      <c r="I45" s="165"/>
    </row>
    <row r="46" spans="1:12" ht="11.25" customHeight="1" x14ac:dyDescent="0.2">
      <c r="A46" s="33" t="s">
        <v>127</v>
      </c>
      <c r="B46" s="15"/>
      <c r="C46" s="172"/>
      <c r="D46" s="176"/>
      <c r="E46" s="165"/>
      <c r="F46" s="165"/>
      <c r="G46" s="172"/>
      <c r="H46" s="165"/>
      <c r="I46" s="165"/>
    </row>
    <row r="47" spans="1:12" ht="11.25" customHeight="1" x14ac:dyDescent="0.2">
      <c r="A47" s="231" t="s">
        <v>505</v>
      </c>
      <c r="B47" s="15"/>
      <c r="C47" s="172"/>
      <c r="D47" s="176"/>
      <c r="E47" s="165"/>
      <c r="F47" s="165"/>
      <c r="G47" s="172"/>
      <c r="H47" s="165"/>
      <c r="I47" s="165"/>
    </row>
    <row r="48" spans="1:12" ht="11.25" customHeight="1" x14ac:dyDescent="0.2">
      <c r="A48" s="28" t="s">
        <v>128</v>
      </c>
      <c r="B48" s="15"/>
      <c r="C48" s="172">
        <v>-1390.7979999999952</v>
      </c>
      <c r="D48" s="176">
        <v>-1290.1190000000061</v>
      </c>
      <c r="E48" s="165">
        <v>-1398.2989999999991</v>
      </c>
      <c r="F48" s="165"/>
      <c r="G48" s="172">
        <v>-104.54700000000594</v>
      </c>
      <c r="H48" s="172">
        <v>-215.66500000000815</v>
      </c>
      <c r="I48" s="172">
        <v>-2803.0789999999979</v>
      </c>
    </row>
    <row r="49" spans="1:9" ht="11.25" customHeight="1" x14ac:dyDescent="0.2">
      <c r="A49" s="28" t="s">
        <v>129</v>
      </c>
      <c r="B49" s="15"/>
      <c r="C49" s="172">
        <v>6</v>
      </c>
      <c r="D49" s="176">
        <v>1250.6420000000001</v>
      </c>
      <c r="E49" s="165">
        <v>1075.9590000000001</v>
      </c>
      <c r="F49" s="165"/>
      <c r="G49" s="172">
        <v>14</v>
      </c>
      <c r="H49" s="172">
        <v>876.92499999999995</v>
      </c>
      <c r="I49" s="172">
        <v>1155.4259999999999</v>
      </c>
    </row>
    <row r="50" spans="1:9" ht="11.25" customHeight="1" x14ac:dyDescent="0.2">
      <c r="A50" s="28" t="s">
        <v>130</v>
      </c>
      <c r="B50" s="15"/>
      <c r="C50" s="172">
        <v>0</v>
      </c>
      <c r="D50" s="176">
        <v>0</v>
      </c>
      <c r="E50" s="165">
        <v>0</v>
      </c>
      <c r="F50" s="165"/>
      <c r="G50" s="172">
        <v>0</v>
      </c>
      <c r="H50" s="172">
        <v>0</v>
      </c>
      <c r="I50" s="165">
        <v>0</v>
      </c>
    </row>
    <row r="51" spans="1:9" ht="11.25" customHeight="1" x14ac:dyDescent="0.2">
      <c r="A51" s="33" t="s">
        <v>131</v>
      </c>
      <c r="B51" s="15"/>
      <c r="C51" s="257">
        <v>-1384.97299999999</v>
      </c>
      <c r="D51" s="177">
        <v>-39.477000000009866</v>
      </c>
      <c r="E51" s="168">
        <v>-322.34000000002561</v>
      </c>
      <c r="F51" s="168"/>
      <c r="G51" s="257">
        <v>-90.45900000000313</v>
      </c>
      <c r="H51" s="257">
        <v>661.25999999999181</v>
      </c>
      <c r="I51" s="168">
        <v>-1647.6529999999939</v>
      </c>
    </row>
    <row r="52" spans="1:9" ht="3.2" customHeight="1" x14ac:dyDescent="0.2">
      <c r="A52" s="28"/>
      <c r="B52" s="15"/>
      <c r="C52" s="257"/>
      <c r="D52" s="177"/>
      <c r="E52" s="168"/>
      <c r="F52" s="168"/>
      <c r="G52" s="257"/>
      <c r="H52" s="168"/>
      <c r="I52" s="168"/>
    </row>
    <row r="53" spans="1:9" ht="11.25" customHeight="1" x14ac:dyDescent="0.2">
      <c r="A53" s="33" t="s">
        <v>132</v>
      </c>
      <c r="B53" s="15">
        <v>4</v>
      </c>
      <c r="C53" s="257">
        <v>-1955.5679999999993</v>
      </c>
      <c r="D53" s="177">
        <v>-2643.5880000000034</v>
      </c>
      <c r="E53" s="168">
        <v>-2836.9030000000057</v>
      </c>
      <c r="F53" s="168"/>
      <c r="G53" s="257">
        <v>-506.23500000000058</v>
      </c>
      <c r="H53" s="257">
        <v>170.88700000000244</v>
      </c>
      <c r="I53" s="168">
        <v>-4677.2559999999939</v>
      </c>
    </row>
    <row r="54" spans="1:9" ht="3.2" customHeight="1" x14ac:dyDescent="0.2">
      <c r="A54" s="28"/>
      <c r="B54" s="15"/>
      <c r="C54" s="86"/>
      <c r="D54" s="87"/>
      <c r="E54" s="173"/>
      <c r="F54" s="173"/>
      <c r="G54" s="86"/>
      <c r="H54" s="173"/>
      <c r="I54" s="173"/>
    </row>
    <row r="55" spans="1:9" ht="15" customHeight="1" x14ac:dyDescent="0.2">
      <c r="A55" s="38" t="s">
        <v>133</v>
      </c>
      <c r="B55" s="73"/>
      <c r="C55" s="298"/>
      <c r="D55" s="174"/>
      <c r="E55" s="175"/>
      <c r="F55" s="175"/>
      <c r="G55" s="298"/>
      <c r="H55" s="175"/>
      <c r="I55" s="175"/>
    </row>
    <row r="56" spans="1:9" ht="3.2" customHeight="1" x14ac:dyDescent="0.2">
      <c r="A56" s="28"/>
      <c r="B56" s="15"/>
      <c r="C56" s="86"/>
      <c r="D56" s="87"/>
      <c r="E56" s="173"/>
      <c r="F56" s="173"/>
      <c r="G56" s="86"/>
      <c r="H56" s="173"/>
      <c r="I56" s="173"/>
    </row>
    <row r="57" spans="1:9" ht="11.25" customHeight="1" x14ac:dyDescent="0.2">
      <c r="A57" s="31" t="s">
        <v>123</v>
      </c>
      <c r="B57" s="15">
        <v>4</v>
      </c>
      <c r="C57" s="258">
        <v>-362.97400000000562</v>
      </c>
      <c r="D57" s="178">
        <v>-1489.1069999999963</v>
      </c>
      <c r="E57" s="171">
        <v>-2294.9949999999735</v>
      </c>
      <c r="F57" s="171"/>
      <c r="G57" s="258">
        <v>-553.60100000000239</v>
      </c>
      <c r="H57" s="171">
        <v>-1614.7839999999997</v>
      </c>
      <c r="I57" s="171">
        <v>-2744.2530000000042</v>
      </c>
    </row>
    <row r="58" spans="1:9" ht="3.2" customHeight="1" x14ac:dyDescent="0.2">
      <c r="A58" s="28"/>
      <c r="B58" s="15"/>
      <c r="C58" s="172"/>
      <c r="D58" s="176"/>
      <c r="E58" s="165"/>
      <c r="F58" s="165"/>
      <c r="G58" s="172"/>
      <c r="H58" s="165"/>
      <c r="I58" s="165"/>
    </row>
    <row r="59" spans="1:9" ht="11.25" customHeight="1" x14ac:dyDescent="0.2">
      <c r="A59" s="28" t="s">
        <v>218</v>
      </c>
      <c r="B59" s="15"/>
      <c r="C59" s="172"/>
      <c r="D59" s="176"/>
      <c r="E59" s="165"/>
      <c r="F59" s="165"/>
      <c r="G59" s="172"/>
      <c r="H59" s="165"/>
      <c r="I59" s="165"/>
    </row>
    <row r="60" spans="1:9" ht="11.25" customHeight="1" x14ac:dyDescent="0.2">
      <c r="A60" s="28" t="s">
        <v>59</v>
      </c>
      <c r="B60" s="15"/>
      <c r="C60" s="172">
        <v>1035.0259999999998</v>
      </c>
      <c r="D60" s="176">
        <v>3581.7569999999996</v>
      </c>
      <c r="E60" s="165">
        <v>5522.3840000000018</v>
      </c>
      <c r="F60" s="165"/>
      <c r="G60" s="172">
        <v>1189.4919999999993</v>
      </c>
      <c r="H60" s="165">
        <v>3398.2089999999998</v>
      </c>
      <c r="I60" s="165">
        <v>5137.1939999999995</v>
      </c>
    </row>
    <row r="61" spans="1:9" ht="11.25" customHeight="1" x14ac:dyDescent="0.2">
      <c r="A61" s="28" t="s">
        <v>134</v>
      </c>
      <c r="B61" s="15"/>
      <c r="C61" s="172">
        <v>-431.01400000000058</v>
      </c>
      <c r="D61" s="176">
        <v>-161.92500000000018</v>
      </c>
      <c r="E61" s="165">
        <v>148.63200000000006</v>
      </c>
      <c r="F61" s="165"/>
      <c r="G61" s="172">
        <v>134.72399999999925</v>
      </c>
      <c r="H61" s="165">
        <v>-263.54500000000007</v>
      </c>
      <c r="I61" s="165">
        <v>-448.5319999999997</v>
      </c>
    </row>
    <row r="62" spans="1:9" ht="11.25" customHeight="1" x14ac:dyDescent="0.2">
      <c r="A62" s="28" t="s">
        <v>135</v>
      </c>
      <c r="B62" s="15"/>
      <c r="C62" s="172">
        <v>457.41300000000001</v>
      </c>
      <c r="D62" s="176">
        <v>551.29500000000007</v>
      </c>
      <c r="E62" s="165">
        <v>523.3509999999992</v>
      </c>
      <c r="F62" s="165"/>
      <c r="G62" s="172">
        <v>29.309999999999945</v>
      </c>
      <c r="H62" s="165">
        <v>405.05799999999999</v>
      </c>
      <c r="I62" s="165">
        <v>371.1899999999996</v>
      </c>
    </row>
    <row r="63" spans="1:9" ht="11.25" customHeight="1" x14ac:dyDescent="0.2">
      <c r="A63" s="33" t="s">
        <v>136</v>
      </c>
      <c r="B63" s="15"/>
      <c r="C63" s="172"/>
      <c r="D63" s="176"/>
      <c r="E63" s="165"/>
      <c r="F63" s="165"/>
      <c r="G63" s="172"/>
      <c r="H63" s="165"/>
      <c r="I63" s="165"/>
    </row>
    <row r="64" spans="1:9" ht="11.25" customHeight="1" x14ac:dyDescent="0.2">
      <c r="A64" s="28" t="s">
        <v>60</v>
      </c>
      <c r="B64" s="15"/>
      <c r="C64" s="172">
        <v>38.505000000000052</v>
      </c>
      <c r="D64" s="176">
        <v>339.858</v>
      </c>
      <c r="E64" s="165">
        <v>827.44799999999998</v>
      </c>
      <c r="F64" s="165"/>
      <c r="G64" s="172">
        <v>169.024</v>
      </c>
      <c r="H64" s="165">
        <v>438.30399999999997</v>
      </c>
      <c r="I64" s="165">
        <v>576.40499999999997</v>
      </c>
    </row>
    <row r="65" spans="1:9" ht="11.25" customHeight="1" x14ac:dyDescent="0.2">
      <c r="A65" s="28" t="s">
        <v>137</v>
      </c>
      <c r="B65" s="15"/>
      <c r="C65" s="172">
        <v>819.68599999999969</v>
      </c>
      <c r="D65" s="176">
        <v>2514.6909999999998</v>
      </c>
      <c r="E65" s="165">
        <v>3550.1550000000002</v>
      </c>
      <c r="F65" s="165"/>
      <c r="G65" s="172">
        <v>836.55600000000027</v>
      </c>
      <c r="H65" s="165">
        <v>2516.7620000000002</v>
      </c>
      <c r="I65" s="165">
        <v>3398.83</v>
      </c>
    </row>
    <row r="66" spans="1:9" ht="11.25" customHeight="1" x14ac:dyDescent="0.2">
      <c r="A66" s="33" t="s">
        <v>138</v>
      </c>
      <c r="B66" s="15"/>
      <c r="C66" s="257">
        <v>203.23399999999947</v>
      </c>
      <c r="D66" s="177">
        <v>1116.5779999999995</v>
      </c>
      <c r="E66" s="168">
        <v>1816.7640000000001</v>
      </c>
      <c r="F66" s="168"/>
      <c r="G66" s="257">
        <v>347.94599999999809</v>
      </c>
      <c r="H66" s="168">
        <v>584.65599999999949</v>
      </c>
      <c r="I66" s="168">
        <v>1084.6170000000002</v>
      </c>
    </row>
    <row r="67" spans="1:9" ht="3.2" customHeight="1" x14ac:dyDescent="0.2">
      <c r="A67" s="28"/>
      <c r="B67" s="15"/>
      <c r="C67" s="172">
        <v>0</v>
      </c>
      <c r="D67" s="176">
        <v>0</v>
      </c>
      <c r="E67" s="165"/>
      <c r="F67" s="165"/>
      <c r="G67" s="172">
        <v>0</v>
      </c>
      <c r="H67" s="165"/>
      <c r="I67" s="165"/>
    </row>
    <row r="68" spans="1:9" ht="11.25" customHeight="1" x14ac:dyDescent="0.2">
      <c r="A68" s="33" t="s">
        <v>139</v>
      </c>
      <c r="B68" s="15">
        <v>4</v>
      </c>
      <c r="C68" s="257">
        <v>-566.20800000000509</v>
      </c>
      <c r="D68" s="177">
        <v>-2605.6849999999959</v>
      </c>
      <c r="E68" s="168">
        <v>-4111.7589999999736</v>
      </c>
      <c r="F68" s="168"/>
      <c r="G68" s="257">
        <v>-901.54700000000048</v>
      </c>
      <c r="H68" s="168">
        <v>-2199.4399999999991</v>
      </c>
      <c r="I68" s="168">
        <v>-3828.8700000000044</v>
      </c>
    </row>
    <row r="70" spans="1:9" x14ac:dyDescent="0.2">
      <c r="A70" s="323" t="s">
        <v>796</v>
      </c>
    </row>
    <row r="71" spans="1:9" x14ac:dyDescent="0.2">
      <c r="A71" s="323" t="s">
        <v>574</v>
      </c>
    </row>
    <row r="72" spans="1:9" x14ac:dyDescent="0.2">
      <c r="A72" s="680" t="s">
        <v>872</v>
      </c>
    </row>
    <row r="73" spans="1:9" x14ac:dyDescent="0.2">
      <c r="A73" s="443" t="s">
        <v>575</v>
      </c>
      <c r="B73" s="62"/>
      <c r="C73" s="62"/>
      <c r="D73" s="62"/>
      <c r="E73" s="65"/>
      <c r="F73" s="62"/>
      <c r="G73" s="62"/>
      <c r="H73" s="65"/>
      <c r="I73" s="65"/>
    </row>
  </sheetData>
  <mergeCells count="5">
    <mergeCell ref="A7:A8"/>
    <mergeCell ref="A3:I3"/>
    <mergeCell ref="A4:I4"/>
    <mergeCell ref="G6:I6"/>
    <mergeCell ref="C6:E6"/>
  </mergeCells>
  <phoneticPr fontId="0" type="noConversion"/>
  <pageMargins left="0.75" right="0.75" top="1" bottom="1" header="0.5" footer="0.5"/>
  <pageSetup paperSize="9" scale="74"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rgb="FFFFFF00"/>
    <pageSetUpPr fitToPage="1"/>
  </sheetPr>
  <dimension ref="A1:L128"/>
  <sheetViews>
    <sheetView showGridLines="0" zoomScaleNormal="100" workbookViewId="0"/>
  </sheetViews>
  <sheetFormatPr defaultColWidth="9.140625" defaultRowHeight="11.25" x14ac:dyDescent="0.2"/>
  <cols>
    <col min="1" max="1" width="37" style="12" customWidth="1"/>
    <col min="2" max="2" width="4.140625" style="5" bestFit="1" customWidth="1"/>
    <col min="3" max="3" width="10.7109375" style="5" customWidth="1"/>
    <col min="4" max="4" width="10.7109375" style="28" customWidth="1"/>
    <col min="5" max="5" width="2.7109375" style="5" customWidth="1"/>
    <col min="6" max="7" width="10.7109375" style="5" customWidth="1"/>
    <col min="8" max="16384" width="9.140625" style="5"/>
  </cols>
  <sheetData>
    <row r="1" spans="1:8" ht="12.75" x14ac:dyDescent="0.2">
      <c r="A1" s="270" t="s">
        <v>552</v>
      </c>
    </row>
    <row r="2" spans="1:8" ht="12.75" x14ac:dyDescent="0.2">
      <c r="A2" s="272"/>
    </row>
    <row r="3" spans="1:8" ht="15.75" x14ac:dyDescent="0.25">
      <c r="A3" s="699" t="s">
        <v>188</v>
      </c>
      <c r="B3" s="699"/>
      <c r="C3" s="699"/>
      <c r="D3" s="699"/>
      <c r="E3" s="699"/>
      <c r="F3" s="699"/>
      <c r="G3" s="699"/>
    </row>
    <row r="4" spans="1:8" s="637" customFormat="1" ht="14.25" x14ac:dyDescent="0.2">
      <c r="A4" s="700" t="s">
        <v>802</v>
      </c>
      <c r="B4" s="700"/>
      <c r="C4" s="700"/>
      <c r="D4" s="700"/>
      <c r="E4" s="700"/>
      <c r="F4" s="700"/>
      <c r="G4" s="700"/>
    </row>
    <row r="5" spans="1:8" ht="3.2" customHeight="1" x14ac:dyDescent="0.2">
      <c r="B5" s="213"/>
    </row>
    <row r="6" spans="1:8" x14ac:dyDescent="0.2">
      <c r="A6" s="27"/>
      <c r="B6" s="107"/>
      <c r="C6" s="722" t="s">
        <v>500</v>
      </c>
      <c r="D6" s="722"/>
      <c r="E6" s="722"/>
      <c r="F6" s="722"/>
      <c r="G6" s="722"/>
    </row>
    <row r="7" spans="1:8" x14ac:dyDescent="0.2">
      <c r="A7" s="723"/>
      <c r="B7" s="10"/>
      <c r="C7" s="210" t="s">
        <v>803</v>
      </c>
      <c r="D7" s="211" t="s">
        <v>499</v>
      </c>
      <c r="E7" s="719"/>
      <c r="F7" s="211" t="s">
        <v>803</v>
      </c>
      <c r="G7" s="212" t="s">
        <v>499</v>
      </c>
      <c r="H7" s="15"/>
    </row>
    <row r="8" spans="1:8" ht="14.25" x14ac:dyDescent="0.2">
      <c r="A8" s="723"/>
      <c r="B8" s="10" t="s">
        <v>8</v>
      </c>
      <c r="C8" s="160" t="s">
        <v>804</v>
      </c>
      <c r="D8" s="215" t="s">
        <v>540</v>
      </c>
      <c r="E8" s="719"/>
      <c r="F8" s="161" t="s">
        <v>539</v>
      </c>
      <c r="G8" s="215" t="s">
        <v>541</v>
      </c>
      <c r="H8" s="15"/>
    </row>
    <row r="9" spans="1:8" x14ac:dyDescent="0.2">
      <c r="A9" s="723"/>
      <c r="B9" s="10"/>
      <c r="C9" s="157" t="s">
        <v>0</v>
      </c>
      <c r="D9" s="195" t="s">
        <v>0</v>
      </c>
      <c r="E9" s="719"/>
      <c r="F9" s="195" t="s">
        <v>0</v>
      </c>
      <c r="G9" s="195" t="s">
        <v>0</v>
      </c>
      <c r="H9" s="15"/>
    </row>
    <row r="10" spans="1:8" ht="11.45" customHeight="1" x14ac:dyDescent="0.2">
      <c r="A10" s="33" t="s">
        <v>140</v>
      </c>
      <c r="B10" s="15"/>
      <c r="C10" s="36"/>
      <c r="D10" s="67"/>
      <c r="E10" s="15"/>
      <c r="F10" s="15"/>
      <c r="G10" s="15"/>
      <c r="H10" s="15"/>
    </row>
    <row r="11" spans="1:8" ht="3.2" customHeight="1" x14ac:dyDescent="0.2">
      <c r="A11" s="28"/>
      <c r="B11" s="15"/>
      <c r="C11" s="36"/>
      <c r="D11" s="67"/>
      <c r="E11" s="15"/>
      <c r="F11" s="15"/>
      <c r="G11" s="15"/>
      <c r="H11" s="15"/>
    </row>
    <row r="12" spans="1:8" ht="11.45" customHeight="1" x14ac:dyDescent="0.2">
      <c r="A12" s="33" t="s">
        <v>40</v>
      </c>
      <c r="B12" s="15"/>
      <c r="C12" s="36"/>
      <c r="D12" s="67"/>
      <c r="E12" s="15"/>
      <c r="F12" s="15"/>
      <c r="G12" s="15"/>
      <c r="H12" s="15"/>
    </row>
    <row r="13" spans="1:8" ht="11.45" customHeight="1" x14ac:dyDescent="0.2">
      <c r="A13" s="28" t="s">
        <v>41</v>
      </c>
      <c r="B13" s="15"/>
      <c r="C13" s="176">
        <v>2103.7049999999999</v>
      </c>
      <c r="D13" s="165">
        <v>1796.729</v>
      </c>
      <c r="E13" s="165"/>
      <c r="F13" s="165">
        <v>2389.9839999999999</v>
      </c>
      <c r="G13" s="165">
        <v>2135.9369999999999</v>
      </c>
      <c r="H13" s="15"/>
    </row>
    <row r="14" spans="1:8" ht="11.45" customHeight="1" x14ac:dyDescent="0.2">
      <c r="A14" s="28" t="s">
        <v>42</v>
      </c>
      <c r="B14" s="15"/>
      <c r="C14" s="176">
        <v>4189.93</v>
      </c>
      <c r="D14" s="165">
        <v>4370.0249999999996</v>
      </c>
      <c r="E14" s="165"/>
      <c r="F14" s="165">
        <v>3582.2719999999999</v>
      </c>
      <c r="G14" s="165">
        <v>3710.1419999999998</v>
      </c>
      <c r="H14" s="15"/>
    </row>
    <row r="15" spans="1:8" ht="11.45" customHeight="1" x14ac:dyDescent="0.2">
      <c r="A15" s="28" t="s">
        <v>43</v>
      </c>
      <c r="B15" s="15">
        <v>5</v>
      </c>
      <c r="C15" s="176">
        <v>15966.163</v>
      </c>
      <c r="D15" s="165">
        <v>19697.878000000001</v>
      </c>
      <c r="E15" s="165"/>
      <c r="F15" s="165">
        <v>14791.993</v>
      </c>
      <c r="G15" s="165">
        <v>18613.27</v>
      </c>
      <c r="H15" s="15"/>
    </row>
    <row r="16" spans="1:8" ht="11.45" customHeight="1" x14ac:dyDescent="0.2">
      <c r="A16" s="28" t="s">
        <v>11</v>
      </c>
      <c r="B16" s="15">
        <v>6</v>
      </c>
      <c r="C16" s="176">
        <v>4333.7020000000002</v>
      </c>
      <c r="D16" s="165">
        <v>4302.9179999999997</v>
      </c>
      <c r="E16" s="165"/>
      <c r="F16" s="165">
        <v>4272.9170000000004</v>
      </c>
      <c r="G16" s="165">
        <v>4189.6009999999997</v>
      </c>
      <c r="H16" s="15"/>
    </row>
    <row r="17" spans="1:8" ht="11.45" customHeight="1" x14ac:dyDescent="0.2">
      <c r="A17" s="41" t="s">
        <v>239</v>
      </c>
      <c r="B17" s="15"/>
      <c r="C17" s="176">
        <v>1776.9849999999999</v>
      </c>
      <c r="D17" s="165">
        <v>2306.7310000000002</v>
      </c>
      <c r="E17" s="165"/>
      <c r="F17" s="165">
        <v>1790.4190000000001</v>
      </c>
      <c r="G17" s="165">
        <v>2100.7739999999999</v>
      </c>
      <c r="H17" s="15"/>
    </row>
    <row r="18" spans="1:8" ht="11.45" customHeight="1" x14ac:dyDescent="0.2">
      <c r="A18" s="41" t="s">
        <v>12</v>
      </c>
      <c r="B18" s="15"/>
      <c r="C18" s="176">
        <v>12.903999999999996</v>
      </c>
      <c r="D18" s="165">
        <v>14.627000000000493</v>
      </c>
      <c r="E18" s="165"/>
      <c r="F18" s="165">
        <v>14.00100000000009</v>
      </c>
      <c r="G18" s="165">
        <v>14.424000000000433</v>
      </c>
      <c r="H18" s="15"/>
    </row>
    <row r="19" spans="1:8" ht="11.45" customHeight="1" x14ac:dyDescent="0.2">
      <c r="A19" s="33" t="s">
        <v>142</v>
      </c>
      <c r="B19" s="15"/>
      <c r="C19" s="177">
        <v>28383.389000000003</v>
      </c>
      <c r="D19" s="168">
        <v>32488.908000000003</v>
      </c>
      <c r="E19" s="168"/>
      <c r="F19" s="168">
        <v>26841.586000000003</v>
      </c>
      <c r="G19" s="168">
        <v>30764.148000000001</v>
      </c>
      <c r="H19" s="15"/>
    </row>
    <row r="20" spans="1:8" ht="3.2" customHeight="1" x14ac:dyDescent="0.2">
      <c r="A20" s="28"/>
      <c r="B20" s="15"/>
      <c r="C20" s="176"/>
      <c r="D20" s="165"/>
      <c r="E20" s="165"/>
      <c r="F20" s="165"/>
      <c r="G20" s="165"/>
      <c r="H20" s="15"/>
    </row>
    <row r="21" spans="1:8" ht="11.45" customHeight="1" x14ac:dyDescent="0.2">
      <c r="A21" s="33" t="s">
        <v>143</v>
      </c>
      <c r="B21" s="15"/>
      <c r="C21" s="176"/>
      <c r="D21" s="165"/>
      <c r="E21" s="165"/>
      <c r="F21" s="165"/>
      <c r="G21" s="165"/>
      <c r="H21" s="15"/>
    </row>
    <row r="22" spans="1:8" ht="11.45" customHeight="1" x14ac:dyDescent="0.2">
      <c r="A22" s="28" t="s">
        <v>14</v>
      </c>
      <c r="B22" s="15"/>
      <c r="C22" s="176">
        <v>49889.830999999998</v>
      </c>
      <c r="D22" s="165">
        <v>49691.815000000002</v>
      </c>
      <c r="E22" s="165"/>
      <c r="F22" s="165">
        <v>53262.008000000002</v>
      </c>
      <c r="G22" s="165">
        <v>50870.235999999997</v>
      </c>
      <c r="H22" s="15"/>
    </row>
    <row r="23" spans="1:8" ht="11.45" customHeight="1" x14ac:dyDescent="0.2">
      <c r="A23" s="41" t="s">
        <v>144</v>
      </c>
      <c r="B23" s="15"/>
      <c r="C23" s="176">
        <v>99940.54</v>
      </c>
      <c r="D23" s="165">
        <v>101513.22100000001</v>
      </c>
      <c r="E23" s="165"/>
      <c r="F23" s="165">
        <v>99267.278000000006</v>
      </c>
      <c r="G23" s="165">
        <v>98533.716</v>
      </c>
      <c r="H23" s="15"/>
    </row>
    <row r="24" spans="1:8" ht="11.45" customHeight="1" x14ac:dyDescent="0.2">
      <c r="A24" s="28" t="s">
        <v>13</v>
      </c>
      <c r="B24" s="15"/>
      <c r="C24" s="176">
        <v>330.11900000000003</v>
      </c>
      <c r="D24" s="165">
        <v>320.892</v>
      </c>
      <c r="E24" s="165"/>
      <c r="F24" s="165">
        <v>334.08199999999999</v>
      </c>
      <c r="G24" s="165">
        <v>334.21</v>
      </c>
      <c r="H24" s="15"/>
    </row>
    <row r="25" spans="1:8" ht="11.45" customHeight="1" x14ac:dyDescent="0.2">
      <c r="A25" s="41" t="s">
        <v>10</v>
      </c>
      <c r="B25" s="15"/>
      <c r="C25" s="176"/>
      <c r="D25" s="165"/>
      <c r="E25" s="165"/>
      <c r="F25" s="165"/>
      <c r="G25" s="165"/>
      <c r="H25" s="15"/>
    </row>
    <row r="26" spans="1:8" ht="11.45" customHeight="1" x14ac:dyDescent="0.2">
      <c r="A26" s="42" t="s">
        <v>145</v>
      </c>
      <c r="B26" s="15"/>
      <c r="C26" s="176">
        <v>2116.9989999999998</v>
      </c>
      <c r="D26" s="165">
        <v>2129.5</v>
      </c>
      <c r="E26" s="165"/>
      <c r="F26" s="165">
        <v>2048.027</v>
      </c>
      <c r="G26" s="165">
        <v>2064.58</v>
      </c>
      <c r="H26" s="15"/>
    </row>
    <row r="27" spans="1:8" ht="11.45" customHeight="1" x14ac:dyDescent="0.2">
      <c r="A27" s="42" t="s">
        <v>146</v>
      </c>
      <c r="B27" s="15"/>
      <c r="C27" s="176">
        <v>3890.3719999999998</v>
      </c>
      <c r="D27" s="165">
        <v>4200.9290000000001</v>
      </c>
      <c r="E27" s="165"/>
      <c r="F27" s="165">
        <v>4237.2839999999997</v>
      </c>
      <c r="G27" s="165">
        <v>4052.297</v>
      </c>
      <c r="H27" s="15"/>
    </row>
    <row r="28" spans="1:8" ht="11.45" customHeight="1" x14ac:dyDescent="0.2">
      <c r="A28" s="28" t="s">
        <v>147</v>
      </c>
      <c r="B28" s="15"/>
      <c r="C28" s="176">
        <v>1114.8209999999999</v>
      </c>
      <c r="D28" s="165">
        <v>1126.7249999999999</v>
      </c>
      <c r="E28" s="165"/>
      <c r="F28" s="165">
        <v>1062.1320000000001</v>
      </c>
      <c r="G28" s="165">
        <v>1118.682</v>
      </c>
      <c r="H28" s="15"/>
    </row>
    <row r="29" spans="1:8" ht="11.45" customHeight="1" x14ac:dyDescent="0.2">
      <c r="A29" s="28" t="s">
        <v>506</v>
      </c>
      <c r="B29" s="15"/>
      <c r="C29" s="176">
        <v>90.963999999999999</v>
      </c>
      <c r="D29" s="165">
        <v>111.292</v>
      </c>
      <c r="E29" s="165"/>
      <c r="F29" s="165">
        <v>25.518999999999998</v>
      </c>
      <c r="G29" s="165">
        <v>135.37700000000001</v>
      </c>
      <c r="H29" s="15"/>
    </row>
    <row r="30" spans="1:8" ht="11.45" customHeight="1" x14ac:dyDescent="0.2">
      <c r="A30" s="41" t="s">
        <v>141</v>
      </c>
      <c r="B30" s="15"/>
      <c r="C30" s="176">
        <v>68.769000000000005</v>
      </c>
      <c r="D30" s="165">
        <v>105.345</v>
      </c>
      <c r="E30" s="165"/>
      <c r="F30" s="165">
        <v>293.47199999999998</v>
      </c>
      <c r="G30" s="165">
        <v>262.31200000000001</v>
      </c>
      <c r="H30" s="15"/>
    </row>
    <row r="31" spans="1:8" ht="11.45" customHeight="1" x14ac:dyDescent="0.2">
      <c r="A31" s="28" t="s">
        <v>30</v>
      </c>
      <c r="B31" s="15"/>
      <c r="C31" s="176">
        <v>393.54899999999998</v>
      </c>
      <c r="D31" s="165">
        <v>355.74200000000002</v>
      </c>
      <c r="E31" s="165"/>
      <c r="F31" s="165">
        <v>817.01300000000003</v>
      </c>
      <c r="G31" s="165">
        <v>806.33399999999995</v>
      </c>
      <c r="H31" s="15"/>
    </row>
    <row r="32" spans="1:8" ht="11.45" customHeight="1" x14ac:dyDescent="0.2">
      <c r="A32" s="33" t="s">
        <v>148</v>
      </c>
      <c r="B32" s="15"/>
      <c r="C32" s="177">
        <v>157835.96400000001</v>
      </c>
      <c r="D32" s="168">
        <v>159555.46100000001</v>
      </c>
      <c r="E32" s="168"/>
      <c r="F32" s="168">
        <v>161346.81500000003</v>
      </c>
      <c r="G32" s="168">
        <v>158177.74399999998</v>
      </c>
      <c r="H32" s="15"/>
    </row>
    <row r="33" spans="1:8" ht="3.2" customHeight="1" x14ac:dyDescent="0.2">
      <c r="A33" s="28"/>
      <c r="B33" s="15"/>
      <c r="C33" s="177"/>
      <c r="D33" s="168"/>
      <c r="E33" s="168"/>
      <c r="F33" s="168"/>
      <c r="G33" s="168"/>
      <c r="H33" s="15"/>
    </row>
    <row r="34" spans="1:8" ht="11.45" customHeight="1" x14ac:dyDescent="0.2">
      <c r="A34" s="33" t="s">
        <v>15</v>
      </c>
      <c r="B34" s="15"/>
      <c r="C34" s="177">
        <v>186219.353</v>
      </c>
      <c r="D34" s="168">
        <v>192044.36900000001</v>
      </c>
      <c r="E34" s="168"/>
      <c r="F34" s="168">
        <v>188188.40100000004</v>
      </c>
      <c r="G34" s="168">
        <v>188941.89199999999</v>
      </c>
      <c r="H34" s="15"/>
    </row>
    <row r="35" spans="1:8" ht="3.2" customHeight="1" x14ac:dyDescent="0.2">
      <c r="A35" s="28"/>
      <c r="B35" s="15"/>
      <c r="C35" s="176"/>
      <c r="D35" s="165"/>
      <c r="E35" s="165"/>
      <c r="F35" s="165"/>
      <c r="G35" s="165"/>
      <c r="H35" s="15"/>
    </row>
    <row r="36" spans="1:8" ht="11.45" customHeight="1" x14ac:dyDescent="0.2">
      <c r="A36" s="33" t="s">
        <v>44</v>
      </c>
      <c r="B36" s="15"/>
      <c r="C36" s="176"/>
      <c r="D36" s="165"/>
      <c r="E36" s="165"/>
      <c r="F36" s="165"/>
      <c r="G36" s="165"/>
      <c r="H36" s="15"/>
    </row>
    <row r="37" spans="1:8" ht="3.2" customHeight="1" x14ac:dyDescent="0.2">
      <c r="A37" s="28"/>
      <c r="B37" s="15"/>
      <c r="C37" s="176"/>
      <c r="D37" s="165"/>
      <c r="E37" s="165"/>
      <c r="F37" s="165"/>
      <c r="G37" s="165"/>
      <c r="H37" s="15"/>
    </row>
    <row r="38" spans="1:8" ht="11.45" customHeight="1" x14ac:dyDescent="0.2">
      <c r="A38" s="28" t="s">
        <v>45</v>
      </c>
      <c r="B38" s="15"/>
      <c r="C38" s="176">
        <v>17.007000000000001</v>
      </c>
      <c r="D38" s="165">
        <v>25.811</v>
      </c>
      <c r="E38" s="165"/>
      <c r="F38" s="165">
        <v>40.426000000000002</v>
      </c>
      <c r="G38" s="165">
        <v>25.811</v>
      </c>
      <c r="H38" s="15"/>
    </row>
    <row r="39" spans="1:8" ht="11.45" customHeight="1" x14ac:dyDescent="0.2">
      <c r="A39" s="28" t="s">
        <v>46</v>
      </c>
      <c r="B39" s="15"/>
      <c r="C39" s="176">
        <v>376.11900000000003</v>
      </c>
      <c r="D39" s="165">
        <v>359.87200000000001</v>
      </c>
      <c r="E39" s="165"/>
      <c r="F39" s="165">
        <v>391.96899999999999</v>
      </c>
      <c r="G39" s="165">
        <v>376.11900000000003</v>
      </c>
      <c r="H39" s="15"/>
    </row>
    <row r="40" spans="1:8" ht="11.45" customHeight="1" x14ac:dyDescent="0.2">
      <c r="A40" s="28" t="s">
        <v>17</v>
      </c>
      <c r="B40" s="15">
        <v>7</v>
      </c>
      <c r="C40" s="176">
        <v>56320.947</v>
      </c>
      <c r="D40" s="165">
        <v>61429.818000000007</v>
      </c>
      <c r="E40" s="165"/>
      <c r="F40" s="165">
        <v>50612.294000000002</v>
      </c>
      <c r="G40" s="165">
        <v>56020.919000000002</v>
      </c>
      <c r="H40" s="15"/>
    </row>
    <row r="41" spans="1:8" ht="11.45" customHeight="1" x14ac:dyDescent="0.2">
      <c r="A41" s="28" t="s">
        <v>149</v>
      </c>
      <c r="B41" s="15"/>
      <c r="C41" s="176">
        <v>7069.9430000000002</v>
      </c>
      <c r="D41" s="165">
        <v>7033.942</v>
      </c>
      <c r="E41" s="165"/>
      <c r="F41" s="165">
        <v>7412.1319999999996</v>
      </c>
      <c r="G41" s="165">
        <v>7166.2550000000001</v>
      </c>
      <c r="H41" s="15"/>
    </row>
    <row r="42" spans="1:8" ht="11.45" customHeight="1" x14ac:dyDescent="0.2">
      <c r="A42" s="28" t="s">
        <v>150</v>
      </c>
      <c r="B42" s="15"/>
      <c r="C42" s="176">
        <v>3516.1990000000001</v>
      </c>
      <c r="D42" s="165">
        <v>3311.1370000000002</v>
      </c>
      <c r="E42" s="165"/>
      <c r="F42" s="165">
        <v>3534.1750000000002</v>
      </c>
      <c r="G42" s="165">
        <v>3309.8440000000001</v>
      </c>
      <c r="H42" s="15"/>
    </row>
    <row r="43" spans="1:8" ht="11.45" customHeight="1" x14ac:dyDescent="0.2">
      <c r="A43" s="28" t="s">
        <v>16</v>
      </c>
      <c r="B43" s="15"/>
      <c r="C43" s="176">
        <v>5519.2060000000001</v>
      </c>
      <c r="D43" s="165">
        <v>6455.3280000000004</v>
      </c>
      <c r="E43" s="165"/>
      <c r="F43" s="165">
        <v>5711.7910000000002</v>
      </c>
      <c r="G43" s="165">
        <v>6234.9629999999997</v>
      </c>
      <c r="H43" s="15"/>
    </row>
    <row r="44" spans="1:8" ht="11.45" customHeight="1" x14ac:dyDescent="0.2">
      <c r="A44" s="28" t="s">
        <v>18</v>
      </c>
      <c r="B44" s="15"/>
      <c r="C44" s="176">
        <v>5854.4550000000017</v>
      </c>
      <c r="D44" s="165">
        <v>6076.2990000000136</v>
      </c>
      <c r="E44" s="165"/>
      <c r="F44" s="165">
        <v>5448.4060000000463</v>
      </c>
      <c r="G44" s="165">
        <v>5618.9159999999829</v>
      </c>
      <c r="H44" s="15"/>
    </row>
    <row r="45" spans="1:8" ht="11.45" customHeight="1" x14ac:dyDescent="0.2">
      <c r="A45" s="33" t="s">
        <v>19</v>
      </c>
      <c r="B45" s="15"/>
      <c r="C45" s="177">
        <v>78673.876000000004</v>
      </c>
      <c r="D45" s="168">
        <v>84692.207000000009</v>
      </c>
      <c r="E45" s="168"/>
      <c r="F45" s="168">
        <v>73151.193000000043</v>
      </c>
      <c r="G45" s="168">
        <v>78752.82699999999</v>
      </c>
      <c r="H45" s="15"/>
    </row>
    <row r="46" spans="1:8" ht="3.2" customHeight="1" x14ac:dyDescent="0.2">
      <c r="A46" s="28"/>
      <c r="B46" s="15"/>
      <c r="C46" s="176"/>
      <c r="D46" s="165"/>
      <c r="E46" s="165"/>
      <c r="F46" s="165"/>
      <c r="G46" s="165"/>
      <c r="H46" s="15"/>
    </row>
    <row r="47" spans="1:8" ht="11.45" customHeight="1" x14ac:dyDescent="0.2">
      <c r="A47" s="31" t="s">
        <v>20</v>
      </c>
      <c r="B47" s="15"/>
      <c r="C47" s="178">
        <v>107545.477</v>
      </c>
      <c r="D47" s="171">
        <v>107352.162</v>
      </c>
      <c r="E47" s="171"/>
      <c r="F47" s="171">
        <v>115037.208</v>
      </c>
      <c r="G47" s="171">
        <v>110189.065</v>
      </c>
      <c r="H47" s="15"/>
    </row>
    <row r="48" spans="1:8" ht="3.2" customHeight="1" x14ac:dyDescent="0.2">
      <c r="A48" s="28"/>
      <c r="B48" s="15"/>
      <c r="C48" s="176"/>
      <c r="D48" s="165"/>
      <c r="E48" s="165"/>
      <c r="F48" s="165"/>
      <c r="G48" s="165"/>
      <c r="H48" s="15"/>
    </row>
    <row r="49" spans="1:12" ht="11.45" customHeight="1" x14ac:dyDescent="0.2">
      <c r="A49" s="33" t="s">
        <v>62</v>
      </c>
      <c r="B49" s="15"/>
      <c r="C49" s="176"/>
      <c r="D49" s="165"/>
      <c r="E49" s="165"/>
      <c r="F49" s="165"/>
      <c r="G49" s="165"/>
      <c r="H49" s="15"/>
    </row>
    <row r="50" spans="1:12" ht="11.45" customHeight="1" x14ac:dyDescent="0.2">
      <c r="A50" s="28" t="s">
        <v>151</v>
      </c>
      <c r="B50" s="15"/>
      <c r="C50" s="176">
        <v>0</v>
      </c>
      <c r="D50" s="165">
        <v>0</v>
      </c>
      <c r="E50" s="165"/>
      <c r="F50" s="165">
        <v>0</v>
      </c>
      <c r="G50" s="165">
        <v>0</v>
      </c>
      <c r="H50" s="15"/>
    </row>
    <row r="51" spans="1:12" ht="11.45" customHeight="1" x14ac:dyDescent="0.2">
      <c r="A51" s="28" t="s">
        <v>152</v>
      </c>
      <c r="B51" s="15"/>
      <c r="C51" s="176">
        <v>26566.794999999998</v>
      </c>
      <c r="D51" s="165">
        <v>27416.316999999999</v>
      </c>
      <c r="E51" s="165"/>
      <c r="F51" s="165">
        <v>29918.282999999999</v>
      </c>
      <c r="G51" s="165">
        <v>27900.013999999999</v>
      </c>
      <c r="I51" s="41"/>
      <c r="J51" s="28"/>
      <c r="K51" s="28"/>
      <c r="L51" s="28"/>
    </row>
    <row r="52" spans="1:12" ht="11.45" customHeight="1" x14ac:dyDescent="0.2">
      <c r="A52" s="28" t="s">
        <v>153</v>
      </c>
      <c r="B52" s="15"/>
      <c r="C52" s="176">
        <v>80978.682000000001</v>
      </c>
      <c r="D52" s="165">
        <v>79935.845000000001</v>
      </c>
      <c r="E52" s="165"/>
      <c r="F52" s="165">
        <v>85118.925000000003</v>
      </c>
      <c r="G52" s="165">
        <v>82289.051000000007</v>
      </c>
      <c r="I52" s="41"/>
      <c r="J52" s="28"/>
      <c r="K52" s="28"/>
      <c r="L52" s="28"/>
    </row>
    <row r="53" spans="1:12" ht="11.45" customHeight="1" x14ac:dyDescent="0.2">
      <c r="A53" s="31" t="s">
        <v>47</v>
      </c>
      <c r="B53" s="15">
        <v>4</v>
      </c>
      <c r="C53" s="178">
        <v>107545.477</v>
      </c>
      <c r="D53" s="171">
        <v>107352.162</v>
      </c>
      <c r="E53" s="171"/>
      <c r="F53" s="171">
        <v>115037.208</v>
      </c>
      <c r="G53" s="171">
        <v>110189.065</v>
      </c>
      <c r="H53" s="15"/>
    </row>
    <row r="54" spans="1:12" ht="3.2" customHeight="1" x14ac:dyDescent="0.2">
      <c r="A54" s="28"/>
      <c r="B54" s="15"/>
      <c r="C54" s="176"/>
      <c r="D54" s="165"/>
      <c r="E54" s="165"/>
      <c r="F54" s="165"/>
      <c r="G54" s="165"/>
      <c r="H54" s="15"/>
    </row>
    <row r="55" spans="1:12" ht="11.45" customHeight="1" x14ac:dyDescent="0.2">
      <c r="A55" s="38" t="s">
        <v>154</v>
      </c>
      <c r="B55" s="73"/>
      <c r="C55" s="182"/>
      <c r="D55" s="183"/>
      <c r="E55" s="183"/>
      <c r="F55" s="183"/>
      <c r="G55" s="183"/>
      <c r="H55" s="15"/>
    </row>
    <row r="56" spans="1:12" ht="3.2" customHeight="1" x14ac:dyDescent="0.2">
      <c r="A56" s="28"/>
      <c r="B56" s="15"/>
      <c r="C56" s="176"/>
      <c r="D56" s="165"/>
      <c r="E56" s="165"/>
      <c r="F56" s="165"/>
      <c r="G56" s="165"/>
      <c r="H56" s="15"/>
    </row>
    <row r="57" spans="1:12" ht="11.45" customHeight="1" x14ac:dyDescent="0.2">
      <c r="A57" s="33" t="s">
        <v>155</v>
      </c>
      <c r="B57" s="15"/>
      <c r="C57" s="177">
        <v>-50290.487000000001</v>
      </c>
      <c r="D57" s="168">
        <v>-52203.299000000006</v>
      </c>
      <c r="E57" s="168"/>
      <c r="F57" s="168">
        <v>-46309.60700000004</v>
      </c>
      <c r="G57" s="168">
        <v>-47988.678999999989</v>
      </c>
      <c r="H57" s="15"/>
    </row>
    <row r="58" spans="1:12" ht="11.45" customHeight="1" x14ac:dyDescent="0.2">
      <c r="A58" s="33" t="s">
        <v>156</v>
      </c>
      <c r="B58" s="15"/>
      <c r="C58" s="177">
        <v>52067.472000000002</v>
      </c>
      <c r="D58" s="168">
        <v>54510.030000000006</v>
      </c>
      <c r="E58" s="168"/>
      <c r="F58" s="168">
        <v>48100.026000000042</v>
      </c>
      <c r="G58" s="168">
        <v>50089.452999999987</v>
      </c>
      <c r="H58" s="15"/>
    </row>
    <row r="59" spans="1:12" ht="3.2" customHeight="1" x14ac:dyDescent="0.2">
      <c r="A59" s="28"/>
      <c r="B59" s="15"/>
      <c r="C59" s="176"/>
      <c r="D59" s="165"/>
      <c r="E59" s="165"/>
      <c r="F59" s="165"/>
      <c r="G59" s="165"/>
      <c r="H59" s="15"/>
    </row>
    <row r="60" spans="1:12" ht="11.45" customHeight="1" x14ac:dyDescent="0.2">
      <c r="A60" s="33" t="s">
        <v>5</v>
      </c>
      <c r="B60" s="15"/>
      <c r="C60" s="176"/>
      <c r="D60" s="165"/>
      <c r="E60" s="165"/>
      <c r="F60" s="165"/>
      <c r="G60" s="165"/>
      <c r="H60" s="15"/>
    </row>
    <row r="61" spans="1:12" ht="11.45" customHeight="1" x14ac:dyDescent="0.2">
      <c r="A61" s="28" t="s">
        <v>157</v>
      </c>
      <c r="B61" s="15"/>
      <c r="C61" s="176">
        <v>56714.072999999997</v>
      </c>
      <c r="D61" s="165">
        <v>61815.501000000004</v>
      </c>
      <c r="E61" s="165"/>
      <c r="F61" s="165">
        <v>51044.688999999998</v>
      </c>
      <c r="G61" s="165">
        <v>56422.849000000002</v>
      </c>
      <c r="H61" s="15"/>
    </row>
    <row r="62" spans="1:12" ht="11.45" customHeight="1" x14ac:dyDescent="0.2">
      <c r="A62" s="33" t="s">
        <v>219</v>
      </c>
      <c r="B62" s="15"/>
      <c r="C62" s="176">
        <v>22259.798000000003</v>
      </c>
      <c r="D62" s="165">
        <v>25864.632000000001</v>
      </c>
      <c r="E62" s="165"/>
      <c r="F62" s="165">
        <v>20764.249</v>
      </c>
      <c r="G62" s="165">
        <v>24459.349000000002</v>
      </c>
      <c r="H62" s="15"/>
    </row>
    <row r="63" spans="1:12" ht="11.45" customHeight="1" x14ac:dyDescent="0.2">
      <c r="A63" s="33" t="s">
        <v>220</v>
      </c>
      <c r="B63" s="15"/>
      <c r="C63" s="176">
        <v>0</v>
      </c>
      <c r="D63" s="165">
        <v>0</v>
      </c>
      <c r="E63" s="165"/>
      <c r="F63" s="165">
        <v>0</v>
      </c>
      <c r="G63" s="165">
        <v>0</v>
      </c>
      <c r="H63" s="15"/>
    </row>
    <row r="64" spans="1:12" ht="11.45" customHeight="1" x14ac:dyDescent="0.2">
      <c r="A64" s="33" t="s">
        <v>5</v>
      </c>
      <c r="B64" s="15"/>
      <c r="C64" s="177">
        <v>34454.274999999994</v>
      </c>
      <c r="D64" s="168">
        <v>35950.869000000006</v>
      </c>
      <c r="E64" s="168"/>
      <c r="F64" s="168">
        <v>30280.44</v>
      </c>
      <c r="G64" s="168">
        <v>31963.5</v>
      </c>
      <c r="H64" s="15"/>
    </row>
    <row r="65" spans="1:8" x14ac:dyDescent="0.2">
      <c r="B65" s="15"/>
      <c r="C65" s="83"/>
      <c r="D65" s="84"/>
      <c r="E65" s="83"/>
      <c r="F65" s="83"/>
      <c r="G65" s="83"/>
      <c r="H65" s="15"/>
    </row>
    <row r="66" spans="1:8" x14ac:dyDescent="0.2">
      <c r="A66" s="323" t="s">
        <v>796</v>
      </c>
      <c r="B66" s="15"/>
      <c r="C66" s="83"/>
      <c r="D66" s="84"/>
      <c r="E66" s="83"/>
      <c r="F66" s="83"/>
      <c r="G66" s="83"/>
      <c r="H66" s="15"/>
    </row>
    <row r="67" spans="1:8" x14ac:dyDescent="0.2">
      <c r="A67" s="323" t="s">
        <v>574</v>
      </c>
      <c r="B67" s="15"/>
      <c r="C67" s="83"/>
      <c r="D67" s="84"/>
      <c r="E67" s="83"/>
      <c r="F67" s="83"/>
      <c r="G67" s="83"/>
      <c r="H67" s="15"/>
    </row>
    <row r="68" spans="1:8" x14ac:dyDescent="0.2">
      <c r="A68" s="443" t="s">
        <v>575</v>
      </c>
      <c r="B68" s="448"/>
      <c r="C68" s="449"/>
      <c r="D68" s="450"/>
      <c r="E68" s="449"/>
      <c r="F68" s="449"/>
      <c r="G68" s="449"/>
      <c r="H68" s="15"/>
    </row>
    <row r="69" spans="1:8" x14ac:dyDescent="0.2">
      <c r="B69" s="15"/>
      <c r="C69" s="83"/>
      <c r="D69" s="84"/>
      <c r="E69" s="83"/>
      <c r="F69" s="83"/>
      <c r="G69" s="83"/>
      <c r="H69" s="15"/>
    </row>
    <row r="70" spans="1:8" x14ac:dyDescent="0.2">
      <c r="B70" s="15"/>
      <c r="C70" s="83"/>
      <c r="D70" s="84"/>
      <c r="E70" s="83"/>
      <c r="F70" s="83"/>
      <c r="G70" s="83"/>
      <c r="H70" s="15"/>
    </row>
    <row r="71" spans="1:8" x14ac:dyDescent="0.2">
      <c r="B71" s="15"/>
      <c r="C71" s="83"/>
      <c r="D71" s="84"/>
      <c r="E71" s="83"/>
      <c r="F71" s="83"/>
      <c r="G71" s="83"/>
      <c r="H71" s="15"/>
    </row>
    <row r="72" spans="1:8" x14ac:dyDescent="0.2">
      <c r="B72" s="15"/>
      <c r="C72" s="83"/>
      <c r="D72" s="84"/>
      <c r="E72" s="83"/>
      <c r="F72" s="83"/>
      <c r="G72" s="83"/>
      <c r="H72" s="15"/>
    </row>
    <row r="73" spans="1:8" x14ac:dyDescent="0.2">
      <c r="B73" s="15"/>
      <c r="C73" s="83"/>
      <c r="D73" s="84"/>
      <c r="E73" s="83"/>
      <c r="F73" s="83"/>
      <c r="G73" s="83"/>
      <c r="H73" s="15"/>
    </row>
    <row r="74" spans="1:8" x14ac:dyDescent="0.2">
      <c r="B74" s="15"/>
      <c r="C74" s="83"/>
      <c r="D74" s="84"/>
      <c r="E74" s="83"/>
      <c r="F74" s="83"/>
      <c r="G74" s="83"/>
      <c r="H74" s="15"/>
    </row>
    <row r="75" spans="1:8" x14ac:dyDescent="0.2">
      <c r="B75" s="15"/>
      <c r="C75" s="83"/>
      <c r="D75" s="84"/>
      <c r="E75" s="83"/>
      <c r="F75" s="83"/>
      <c r="G75" s="83"/>
      <c r="H75" s="15"/>
    </row>
    <row r="76" spans="1:8" x14ac:dyDescent="0.2">
      <c r="B76" s="15"/>
      <c r="C76" s="83"/>
      <c r="D76" s="84"/>
      <c r="E76" s="83"/>
      <c r="F76" s="83"/>
      <c r="G76" s="83"/>
      <c r="H76" s="15"/>
    </row>
    <row r="77" spans="1:8" x14ac:dyDescent="0.2">
      <c r="B77" s="15"/>
      <c r="C77" s="83"/>
      <c r="D77" s="84"/>
      <c r="E77" s="83"/>
      <c r="F77" s="83"/>
      <c r="G77" s="83"/>
      <c r="H77" s="15"/>
    </row>
    <row r="78" spans="1:8" x14ac:dyDescent="0.2">
      <c r="B78" s="15"/>
      <c r="C78" s="83"/>
      <c r="D78" s="84"/>
      <c r="E78" s="83"/>
      <c r="F78" s="83"/>
      <c r="G78" s="83"/>
      <c r="H78" s="15"/>
    </row>
    <row r="79" spans="1:8" x14ac:dyDescent="0.2">
      <c r="B79" s="15"/>
      <c r="C79" s="83"/>
      <c r="D79" s="84"/>
      <c r="E79" s="83"/>
      <c r="F79" s="83"/>
      <c r="G79" s="83"/>
      <c r="H79" s="15"/>
    </row>
    <row r="80" spans="1:8" x14ac:dyDescent="0.2">
      <c r="B80" s="15"/>
      <c r="C80" s="83"/>
      <c r="D80" s="84"/>
      <c r="E80" s="83"/>
      <c r="F80" s="83"/>
      <c r="G80" s="83"/>
      <c r="H80" s="15"/>
    </row>
    <row r="81" spans="2:8" x14ac:dyDescent="0.2">
      <c r="B81" s="15"/>
      <c r="C81" s="83"/>
      <c r="D81" s="84"/>
      <c r="E81" s="83"/>
      <c r="F81" s="83"/>
      <c r="G81" s="83"/>
      <c r="H81" s="15"/>
    </row>
    <row r="82" spans="2:8" x14ac:dyDescent="0.2">
      <c r="B82" s="15"/>
      <c r="C82" s="15"/>
      <c r="D82" s="67"/>
      <c r="E82" s="15"/>
      <c r="F82" s="15"/>
      <c r="G82" s="15"/>
      <c r="H82" s="15"/>
    </row>
    <row r="83" spans="2:8" x14ac:dyDescent="0.2">
      <c r="B83" s="15"/>
      <c r="C83" s="15"/>
      <c r="D83" s="67"/>
      <c r="E83" s="15"/>
      <c r="F83" s="15"/>
      <c r="G83" s="15"/>
      <c r="H83" s="15"/>
    </row>
    <row r="84" spans="2:8" x14ac:dyDescent="0.2">
      <c r="B84" s="15"/>
      <c r="C84" s="15"/>
      <c r="D84" s="67"/>
      <c r="E84" s="15"/>
      <c r="F84" s="15"/>
      <c r="G84" s="15"/>
      <c r="H84" s="15"/>
    </row>
    <row r="85" spans="2:8" x14ac:dyDescent="0.2">
      <c r="B85" s="15"/>
      <c r="C85" s="15"/>
      <c r="D85" s="67"/>
      <c r="E85" s="15"/>
      <c r="F85" s="15"/>
      <c r="G85" s="15"/>
      <c r="H85" s="15"/>
    </row>
    <row r="86" spans="2:8" x14ac:dyDescent="0.2">
      <c r="B86" s="15"/>
      <c r="C86" s="15"/>
      <c r="D86" s="67"/>
      <c r="E86" s="15"/>
      <c r="F86" s="15"/>
      <c r="G86" s="15"/>
      <c r="H86" s="15"/>
    </row>
    <row r="87" spans="2:8" x14ac:dyDescent="0.2">
      <c r="B87" s="15"/>
      <c r="C87" s="15"/>
      <c r="D87" s="67"/>
      <c r="E87" s="15"/>
      <c r="F87" s="15"/>
      <c r="G87" s="15"/>
      <c r="H87" s="15"/>
    </row>
    <row r="88" spans="2:8" x14ac:dyDescent="0.2">
      <c r="B88" s="15"/>
      <c r="C88" s="15"/>
      <c r="D88" s="67"/>
      <c r="E88" s="15"/>
      <c r="F88" s="15"/>
      <c r="G88" s="15"/>
      <c r="H88" s="15"/>
    </row>
    <row r="89" spans="2:8" x14ac:dyDescent="0.2">
      <c r="B89" s="15"/>
      <c r="C89" s="15"/>
      <c r="D89" s="67"/>
      <c r="E89" s="15"/>
      <c r="F89" s="15"/>
      <c r="G89" s="15"/>
      <c r="H89" s="15"/>
    </row>
    <row r="90" spans="2:8" x14ac:dyDescent="0.2">
      <c r="B90" s="15"/>
      <c r="C90" s="15"/>
      <c r="D90" s="67"/>
      <c r="E90" s="15"/>
      <c r="F90" s="15"/>
      <c r="G90" s="15"/>
      <c r="H90" s="15"/>
    </row>
    <row r="91" spans="2:8" x14ac:dyDescent="0.2">
      <c r="B91" s="15"/>
      <c r="C91" s="15"/>
      <c r="D91" s="67"/>
      <c r="E91" s="15"/>
      <c r="F91" s="15"/>
      <c r="G91" s="15"/>
      <c r="H91" s="15"/>
    </row>
    <row r="92" spans="2:8" x14ac:dyDescent="0.2">
      <c r="B92" s="15"/>
      <c r="C92" s="15"/>
      <c r="D92" s="67"/>
      <c r="E92" s="15"/>
      <c r="F92" s="15"/>
      <c r="G92" s="15"/>
      <c r="H92" s="15"/>
    </row>
    <row r="93" spans="2:8" x14ac:dyDescent="0.2">
      <c r="B93" s="15"/>
      <c r="C93" s="15"/>
      <c r="D93" s="67"/>
      <c r="E93" s="15"/>
      <c r="F93" s="15"/>
      <c r="G93" s="15"/>
      <c r="H93" s="15"/>
    </row>
    <row r="94" spans="2:8" x14ac:dyDescent="0.2">
      <c r="B94" s="15"/>
      <c r="C94" s="15"/>
      <c r="D94" s="67"/>
      <c r="E94" s="15"/>
      <c r="F94" s="15"/>
      <c r="G94" s="15"/>
      <c r="H94" s="15"/>
    </row>
    <row r="95" spans="2:8" x14ac:dyDescent="0.2">
      <c r="B95" s="15"/>
      <c r="C95" s="15"/>
      <c r="D95" s="67"/>
      <c r="E95" s="15"/>
      <c r="F95" s="15"/>
      <c r="G95" s="15"/>
      <c r="H95" s="15"/>
    </row>
    <row r="96" spans="2:8" x14ac:dyDescent="0.2">
      <c r="B96" s="15"/>
      <c r="C96" s="15"/>
      <c r="D96" s="67"/>
      <c r="E96" s="15"/>
      <c r="F96" s="15"/>
      <c r="G96" s="15"/>
      <c r="H96" s="15"/>
    </row>
    <row r="97" spans="2:8" x14ac:dyDescent="0.2">
      <c r="B97" s="15"/>
      <c r="C97" s="15"/>
      <c r="D97" s="67"/>
      <c r="E97" s="15"/>
      <c r="F97" s="15"/>
      <c r="G97" s="15"/>
      <c r="H97" s="15"/>
    </row>
    <row r="98" spans="2:8" x14ac:dyDescent="0.2">
      <c r="B98" s="15"/>
      <c r="C98" s="15"/>
      <c r="D98" s="67"/>
      <c r="E98" s="15"/>
      <c r="F98" s="15"/>
      <c r="G98" s="15"/>
      <c r="H98" s="15"/>
    </row>
    <row r="99" spans="2:8" x14ac:dyDescent="0.2">
      <c r="B99" s="15"/>
      <c r="C99" s="15"/>
      <c r="D99" s="67"/>
      <c r="E99" s="15"/>
      <c r="F99" s="15"/>
      <c r="G99" s="15"/>
      <c r="H99" s="15"/>
    </row>
    <row r="100" spans="2:8" x14ac:dyDescent="0.2">
      <c r="B100" s="15"/>
      <c r="C100" s="15"/>
      <c r="D100" s="67"/>
      <c r="E100" s="15"/>
      <c r="F100" s="15"/>
      <c r="G100" s="15"/>
      <c r="H100" s="15"/>
    </row>
    <row r="101" spans="2:8" x14ac:dyDescent="0.2">
      <c r="B101" s="15"/>
      <c r="C101" s="15"/>
      <c r="D101" s="67"/>
      <c r="E101" s="15"/>
      <c r="F101" s="15"/>
      <c r="G101" s="15"/>
      <c r="H101" s="15"/>
    </row>
    <row r="102" spans="2:8" x14ac:dyDescent="0.2">
      <c r="B102" s="15"/>
      <c r="C102" s="15"/>
      <c r="D102" s="67"/>
      <c r="E102" s="15"/>
      <c r="F102" s="15"/>
      <c r="G102" s="15"/>
      <c r="H102" s="15"/>
    </row>
    <row r="103" spans="2:8" x14ac:dyDescent="0.2">
      <c r="B103" s="15"/>
      <c r="C103" s="15"/>
      <c r="D103" s="67"/>
      <c r="E103" s="15"/>
      <c r="F103" s="15"/>
      <c r="G103" s="15"/>
      <c r="H103" s="15"/>
    </row>
    <row r="104" spans="2:8" x14ac:dyDescent="0.2">
      <c r="B104" s="15"/>
      <c r="C104" s="15"/>
      <c r="D104" s="67"/>
      <c r="E104" s="15"/>
      <c r="F104" s="15"/>
      <c r="G104" s="15"/>
      <c r="H104" s="15"/>
    </row>
    <row r="105" spans="2:8" x14ac:dyDescent="0.2">
      <c r="B105" s="15"/>
      <c r="C105" s="15"/>
      <c r="D105" s="67"/>
      <c r="E105" s="15"/>
      <c r="F105" s="15"/>
      <c r="G105" s="15"/>
      <c r="H105" s="15"/>
    </row>
    <row r="106" spans="2:8" x14ac:dyDescent="0.2">
      <c r="B106" s="15"/>
      <c r="C106" s="15"/>
      <c r="D106" s="67"/>
      <c r="E106" s="15"/>
      <c r="F106" s="15"/>
      <c r="G106" s="15"/>
      <c r="H106" s="15"/>
    </row>
    <row r="107" spans="2:8" x14ac:dyDescent="0.2">
      <c r="B107" s="15"/>
      <c r="C107" s="15"/>
      <c r="D107" s="67"/>
      <c r="E107" s="15"/>
      <c r="F107" s="15"/>
      <c r="G107" s="15"/>
      <c r="H107" s="15"/>
    </row>
    <row r="108" spans="2:8" x14ac:dyDescent="0.2">
      <c r="B108" s="15"/>
      <c r="C108" s="15"/>
      <c r="D108" s="67"/>
      <c r="E108" s="15"/>
      <c r="F108" s="15"/>
      <c r="G108" s="15"/>
      <c r="H108" s="15"/>
    </row>
    <row r="109" spans="2:8" x14ac:dyDescent="0.2">
      <c r="B109" s="15"/>
      <c r="C109" s="15"/>
      <c r="D109" s="67"/>
      <c r="E109" s="15"/>
      <c r="F109" s="15"/>
      <c r="G109" s="15"/>
      <c r="H109" s="15"/>
    </row>
    <row r="110" spans="2:8" x14ac:dyDescent="0.2">
      <c r="B110" s="15"/>
      <c r="C110" s="15"/>
      <c r="D110" s="67"/>
      <c r="E110" s="15"/>
      <c r="F110" s="15"/>
      <c r="G110" s="15"/>
      <c r="H110" s="15"/>
    </row>
    <row r="111" spans="2:8" x14ac:dyDescent="0.2">
      <c r="B111" s="15"/>
      <c r="C111" s="15"/>
      <c r="D111" s="67"/>
      <c r="E111" s="15"/>
      <c r="F111" s="15"/>
      <c r="G111" s="15"/>
      <c r="H111" s="15"/>
    </row>
    <row r="112" spans="2:8" x14ac:dyDescent="0.2">
      <c r="B112" s="15"/>
      <c r="C112" s="15"/>
      <c r="D112" s="67"/>
      <c r="E112" s="15"/>
      <c r="F112" s="15"/>
      <c r="G112" s="15"/>
      <c r="H112" s="15"/>
    </row>
    <row r="113" spans="2:8" x14ac:dyDescent="0.2">
      <c r="B113" s="15"/>
      <c r="C113" s="15"/>
      <c r="D113" s="67"/>
      <c r="E113" s="15"/>
      <c r="F113" s="15"/>
      <c r="G113" s="15"/>
      <c r="H113" s="15"/>
    </row>
    <row r="114" spans="2:8" x14ac:dyDescent="0.2">
      <c r="B114" s="15"/>
      <c r="C114" s="15"/>
      <c r="D114" s="67"/>
      <c r="E114" s="15"/>
      <c r="F114" s="15"/>
      <c r="G114" s="15"/>
      <c r="H114" s="15"/>
    </row>
    <row r="115" spans="2:8" x14ac:dyDescent="0.2">
      <c r="B115" s="15"/>
      <c r="C115" s="15"/>
      <c r="D115" s="67"/>
      <c r="E115" s="15"/>
      <c r="F115" s="15"/>
      <c r="G115" s="15"/>
      <c r="H115" s="15"/>
    </row>
    <row r="116" spans="2:8" x14ac:dyDescent="0.2">
      <c r="B116" s="15"/>
      <c r="C116" s="15"/>
      <c r="D116" s="67"/>
      <c r="E116" s="15"/>
      <c r="F116" s="15"/>
      <c r="G116" s="15"/>
      <c r="H116" s="15"/>
    </row>
    <row r="117" spans="2:8" x14ac:dyDescent="0.2">
      <c r="B117" s="15"/>
      <c r="C117" s="15"/>
      <c r="D117" s="67"/>
      <c r="E117" s="15"/>
      <c r="F117" s="15"/>
      <c r="G117" s="15"/>
      <c r="H117" s="15"/>
    </row>
    <row r="118" spans="2:8" x14ac:dyDescent="0.2">
      <c r="B118" s="15"/>
      <c r="C118" s="15"/>
      <c r="D118" s="67"/>
      <c r="E118" s="15"/>
      <c r="F118" s="15"/>
      <c r="G118" s="15"/>
      <c r="H118" s="15"/>
    </row>
    <row r="119" spans="2:8" x14ac:dyDescent="0.2">
      <c r="B119" s="15"/>
      <c r="C119" s="15"/>
      <c r="D119" s="67"/>
      <c r="E119" s="15"/>
      <c r="F119" s="15"/>
      <c r="G119" s="15"/>
      <c r="H119" s="15"/>
    </row>
    <row r="120" spans="2:8" x14ac:dyDescent="0.2">
      <c r="B120" s="15"/>
      <c r="C120" s="15"/>
      <c r="D120" s="67"/>
      <c r="E120" s="15"/>
      <c r="F120" s="15"/>
      <c r="G120" s="15"/>
      <c r="H120" s="15"/>
    </row>
    <row r="121" spans="2:8" x14ac:dyDescent="0.2">
      <c r="B121" s="15"/>
      <c r="C121" s="15"/>
      <c r="D121" s="67"/>
      <c r="E121" s="15"/>
      <c r="F121" s="15"/>
      <c r="G121" s="15"/>
      <c r="H121" s="15"/>
    </row>
    <row r="122" spans="2:8" x14ac:dyDescent="0.2">
      <c r="B122" s="15"/>
      <c r="C122" s="15"/>
      <c r="D122" s="67"/>
      <c r="E122" s="15"/>
      <c r="F122" s="15"/>
      <c r="G122" s="15"/>
      <c r="H122" s="15"/>
    </row>
    <row r="123" spans="2:8" x14ac:dyDescent="0.2">
      <c r="B123" s="15"/>
      <c r="C123" s="15"/>
      <c r="D123" s="67"/>
      <c r="E123" s="15"/>
      <c r="F123" s="15"/>
      <c r="G123" s="15"/>
      <c r="H123" s="15"/>
    </row>
    <row r="124" spans="2:8" x14ac:dyDescent="0.2">
      <c r="B124" s="15"/>
      <c r="C124" s="15"/>
      <c r="D124" s="67"/>
      <c r="E124" s="15"/>
      <c r="F124" s="15"/>
      <c r="G124" s="15"/>
      <c r="H124" s="15"/>
    </row>
    <row r="125" spans="2:8" x14ac:dyDescent="0.2">
      <c r="B125" s="15"/>
      <c r="C125" s="15"/>
      <c r="D125" s="67"/>
      <c r="E125" s="15"/>
      <c r="F125" s="15"/>
      <c r="G125" s="15"/>
      <c r="H125" s="15"/>
    </row>
    <row r="126" spans="2:8" x14ac:dyDescent="0.2">
      <c r="B126" s="15"/>
      <c r="C126" s="15"/>
      <c r="D126" s="67"/>
      <c r="E126" s="15"/>
      <c r="F126" s="15"/>
      <c r="G126" s="15"/>
      <c r="H126" s="15"/>
    </row>
    <row r="127" spans="2:8" x14ac:dyDescent="0.2">
      <c r="B127" s="15"/>
      <c r="C127" s="15"/>
      <c r="D127" s="67"/>
      <c r="E127" s="15"/>
      <c r="F127" s="15"/>
      <c r="G127" s="15"/>
      <c r="H127" s="15"/>
    </row>
    <row r="128" spans="2:8" x14ac:dyDescent="0.2">
      <c r="B128" s="15"/>
      <c r="C128" s="15"/>
      <c r="D128" s="67"/>
      <c r="E128" s="15"/>
      <c r="F128" s="15"/>
      <c r="G128" s="15"/>
      <c r="H128" s="15"/>
    </row>
  </sheetData>
  <mergeCells count="5">
    <mergeCell ref="A7:A9"/>
    <mergeCell ref="E7:E9"/>
    <mergeCell ref="A3:G3"/>
    <mergeCell ref="A4:G4"/>
    <mergeCell ref="C6:G6"/>
  </mergeCells>
  <phoneticPr fontId="0" type="noConversion"/>
  <pageMargins left="0.75" right="0.75" top="1" bottom="1" header="0.5" footer="0.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rgb="FFFFFF00"/>
    <pageSetUpPr fitToPage="1"/>
  </sheetPr>
  <dimension ref="A1:E33"/>
  <sheetViews>
    <sheetView showGridLines="0" zoomScaleNormal="100" workbookViewId="0"/>
  </sheetViews>
  <sheetFormatPr defaultRowHeight="12.75" x14ac:dyDescent="0.2"/>
  <cols>
    <col min="1" max="1" width="60.7109375" customWidth="1"/>
    <col min="2" max="3" width="10.7109375" customWidth="1"/>
    <col min="4" max="4" width="8.7109375" customWidth="1"/>
  </cols>
  <sheetData>
    <row r="1" spans="1:5" x14ac:dyDescent="0.2">
      <c r="A1" s="271" t="s">
        <v>553</v>
      </c>
    </row>
    <row r="2" spans="1:5" x14ac:dyDescent="0.2">
      <c r="A2" s="273"/>
    </row>
    <row r="3" spans="1:5" ht="15.75" x14ac:dyDescent="0.25">
      <c r="A3" s="699" t="s">
        <v>497</v>
      </c>
      <c r="B3" s="699"/>
      <c r="C3" s="699"/>
      <c r="D3" s="114"/>
      <c r="E3" s="114"/>
    </row>
    <row r="4" spans="1:5" s="637" customFormat="1" ht="14.25" x14ac:dyDescent="0.2">
      <c r="A4" s="700" t="s">
        <v>805</v>
      </c>
      <c r="B4" s="700"/>
      <c r="C4" s="700"/>
      <c r="D4" s="700"/>
      <c r="E4" s="640"/>
    </row>
    <row r="5" spans="1:5" ht="3.2" customHeight="1" x14ac:dyDescent="0.2">
      <c r="A5" s="115"/>
      <c r="B5" s="261"/>
      <c r="C5" s="261"/>
      <c r="D5" s="261"/>
      <c r="E5" s="261"/>
    </row>
    <row r="6" spans="1:5" ht="33.75" x14ac:dyDescent="0.2">
      <c r="A6" s="237"/>
      <c r="B6" s="278" t="s">
        <v>507</v>
      </c>
      <c r="C6" s="278" t="s">
        <v>508</v>
      </c>
      <c r="D6" s="278" t="s">
        <v>517</v>
      </c>
    </row>
    <row r="7" spans="1:5" x14ac:dyDescent="0.2">
      <c r="A7" s="233"/>
      <c r="B7" s="279" t="s">
        <v>0</v>
      </c>
      <c r="C7" s="279" t="s">
        <v>0</v>
      </c>
      <c r="D7" s="279" t="s">
        <v>0</v>
      </c>
    </row>
    <row r="8" spans="1:5" ht="3.2" customHeight="1" x14ac:dyDescent="0.2">
      <c r="A8" s="233"/>
      <c r="B8" s="236"/>
      <c r="C8" s="236"/>
      <c r="D8" s="236"/>
    </row>
    <row r="9" spans="1:5" x14ac:dyDescent="0.2">
      <c r="A9" s="311" t="s">
        <v>543</v>
      </c>
      <c r="B9" s="310">
        <v>82289.051000000007</v>
      </c>
      <c r="C9" s="310">
        <v>27900.013999999996</v>
      </c>
      <c r="D9" s="310">
        <v>110189.065</v>
      </c>
    </row>
    <row r="10" spans="1:5" x14ac:dyDescent="0.2">
      <c r="A10" s="232" t="s">
        <v>509</v>
      </c>
      <c r="B10" s="164">
        <v>0</v>
      </c>
      <c r="C10" s="164">
        <v>-2604.1109999999935</v>
      </c>
      <c r="D10" s="164">
        <v>-2604.1109999999935</v>
      </c>
    </row>
    <row r="11" spans="1:5" x14ac:dyDescent="0.2">
      <c r="A11" s="232" t="s">
        <v>510</v>
      </c>
      <c r="B11" s="164">
        <v>-1290.1190000000061</v>
      </c>
      <c r="C11" s="164">
        <v>1250.6420000000001</v>
      </c>
      <c r="D11" s="164">
        <v>-39.477000000006001</v>
      </c>
    </row>
    <row r="12" spans="1:5" x14ac:dyDescent="0.2">
      <c r="A12" s="232" t="s">
        <v>130</v>
      </c>
      <c r="B12" s="164">
        <v>-20.25</v>
      </c>
      <c r="C12" s="164">
        <v>20.25</v>
      </c>
      <c r="D12" s="303">
        <v>0</v>
      </c>
    </row>
    <row r="13" spans="1:5" ht="3.2" customHeight="1" x14ac:dyDescent="0.2">
      <c r="A13" s="232"/>
      <c r="B13" s="164"/>
      <c r="C13" s="164"/>
      <c r="D13" s="164"/>
    </row>
    <row r="14" spans="1:5" x14ac:dyDescent="0.2">
      <c r="A14" s="235" t="s">
        <v>511</v>
      </c>
      <c r="B14" s="167">
        <v>-1310.3690000000061</v>
      </c>
      <c r="C14" s="167">
        <v>-1333.2189999999935</v>
      </c>
      <c r="D14" s="167">
        <v>-2643.5879999999997</v>
      </c>
    </row>
    <row r="15" spans="1:5" ht="3.2" customHeight="1" x14ac:dyDescent="0.2">
      <c r="A15" s="232"/>
      <c r="B15" s="164"/>
      <c r="C15" s="164"/>
      <c r="D15" s="164"/>
    </row>
    <row r="16" spans="1:5" x14ac:dyDescent="0.2">
      <c r="A16" s="234" t="s">
        <v>807</v>
      </c>
      <c r="B16" s="280">
        <v>80978.782000000007</v>
      </c>
      <c r="C16" s="280">
        <v>26566.795000000002</v>
      </c>
      <c r="D16" s="280">
        <v>107545.477</v>
      </c>
    </row>
    <row r="17" spans="1:5" ht="5.25" customHeight="1" x14ac:dyDescent="0.2">
      <c r="A17" s="62"/>
      <c r="B17" s="263"/>
      <c r="C17" s="62"/>
      <c r="D17" s="62"/>
    </row>
    <row r="18" spans="1:5" ht="5.25" customHeight="1" x14ac:dyDescent="0.2"/>
    <row r="19" spans="1:5" ht="14.25" x14ac:dyDescent="0.2">
      <c r="A19" s="700" t="s">
        <v>878</v>
      </c>
      <c r="B19" s="700"/>
      <c r="C19" s="700"/>
      <c r="D19" s="700"/>
      <c r="E19" s="14"/>
    </row>
    <row r="20" spans="1:5" ht="3.2" customHeight="1" x14ac:dyDescent="0.2">
      <c r="A20" s="115"/>
      <c r="B20" s="14"/>
      <c r="C20" s="14"/>
      <c r="D20" s="14"/>
      <c r="E20" s="14"/>
    </row>
    <row r="21" spans="1:5" ht="33.75" x14ac:dyDescent="0.2">
      <c r="A21" s="237"/>
      <c r="B21" s="278" t="s">
        <v>507</v>
      </c>
      <c r="C21" s="278" t="s">
        <v>508</v>
      </c>
      <c r="D21" s="278" t="s">
        <v>517</v>
      </c>
    </row>
    <row r="22" spans="1:5" x14ac:dyDescent="0.2">
      <c r="A22" s="233"/>
      <c r="B22" s="279" t="s">
        <v>0</v>
      </c>
      <c r="C22" s="279" t="s">
        <v>0</v>
      </c>
      <c r="D22" s="279" t="s">
        <v>0</v>
      </c>
    </row>
    <row r="23" spans="1:5" ht="3.2" customHeight="1" x14ac:dyDescent="0.2"/>
    <row r="24" spans="1:5" x14ac:dyDescent="0.2">
      <c r="A24" s="309" t="s">
        <v>532</v>
      </c>
      <c r="B24" s="308">
        <v>85311.5</v>
      </c>
      <c r="C24" s="308">
        <v>29554.821000000004</v>
      </c>
      <c r="D24" s="308">
        <v>114866.32100000001</v>
      </c>
    </row>
    <row r="25" spans="1:5" x14ac:dyDescent="0.2">
      <c r="A25" s="232" t="s">
        <v>509</v>
      </c>
      <c r="B25" s="164">
        <v>0</v>
      </c>
      <c r="C25" s="164">
        <v>-490.37299999998913</v>
      </c>
      <c r="D25" s="164">
        <v>-490.37299999998913</v>
      </c>
    </row>
    <row r="26" spans="1:5" x14ac:dyDescent="0.2">
      <c r="A26" s="232" t="s">
        <v>510</v>
      </c>
      <c r="B26" s="164">
        <v>-215.66500000000815</v>
      </c>
      <c r="C26" s="164">
        <v>876.92499999999995</v>
      </c>
      <c r="D26" s="164">
        <v>661.25999999999181</v>
      </c>
    </row>
    <row r="27" spans="1:5" x14ac:dyDescent="0.2">
      <c r="A27" s="232" t="s">
        <v>130</v>
      </c>
      <c r="B27" s="164">
        <v>23.09</v>
      </c>
      <c r="C27" s="164">
        <v>-23.09</v>
      </c>
      <c r="D27" s="164">
        <v>0</v>
      </c>
    </row>
    <row r="28" spans="1:5" ht="3.2" customHeight="1" x14ac:dyDescent="0.2">
      <c r="A28" s="232"/>
      <c r="B28" s="164"/>
      <c r="C28" s="164"/>
      <c r="D28" s="164"/>
    </row>
    <row r="29" spans="1:5" x14ac:dyDescent="0.2">
      <c r="A29" s="238" t="s">
        <v>511</v>
      </c>
      <c r="B29" s="167">
        <v>-192.57500000000815</v>
      </c>
      <c r="C29" s="167">
        <v>363.46200000001085</v>
      </c>
      <c r="D29" s="167">
        <v>170.88700000000267</v>
      </c>
    </row>
    <row r="30" spans="1:5" ht="3.2" customHeight="1" x14ac:dyDescent="0.2">
      <c r="A30" s="232"/>
      <c r="B30" s="164"/>
      <c r="C30" s="164"/>
      <c r="D30" s="164"/>
    </row>
    <row r="31" spans="1:5" x14ac:dyDescent="0.2">
      <c r="A31" s="234" t="s">
        <v>808</v>
      </c>
      <c r="B31" s="280">
        <v>85118.924999999988</v>
      </c>
      <c r="C31" s="280">
        <v>29918.283000000014</v>
      </c>
      <c r="D31" s="280">
        <v>115037.20800000001</v>
      </c>
    </row>
    <row r="33" spans="1:4" x14ac:dyDescent="0.2">
      <c r="A33" s="446" t="s">
        <v>576</v>
      </c>
      <c r="B33" s="62"/>
      <c r="C33" s="62"/>
      <c r="D33" s="62"/>
    </row>
  </sheetData>
  <mergeCells count="3">
    <mergeCell ref="A3:C3"/>
    <mergeCell ref="A19:D19"/>
    <mergeCell ref="A4:D4"/>
  </mergeCells>
  <phoneticPr fontId="19" type="noConversion"/>
  <pageMargins left="0.75" right="0.75" top="1" bottom="1" header="0.5" footer="0.5"/>
  <pageSetup paperSize="9" scale="96"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rgb="FFFFFF00"/>
    <pageSetUpPr fitToPage="1"/>
  </sheetPr>
  <dimension ref="A1:T152"/>
  <sheetViews>
    <sheetView showGridLines="0" zoomScaleNormal="100" workbookViewId="0"/>
  </sheetViews>
  <sheetFormatPr defaultColWidth="9.140625" defaultRowHeight="11.25" x14ac:dyDescent="0.2"/>
  <cols>
    <col min="1" max="1" width="38.7109375" style="12" customWidth="1"/>
    <col min="2" max="2" width="4.140625" style="12" bestFit="1" customWidth="1"/>
    <col min="3" max="3" width="10.7109375" style="293" customWidth="1"/>
    <col min="4" max="4" width="10.7109375" style="5" customWidth="1"/>
    <col min="5" max="5" width="10.7109375" style="28" customWidth="1"/>
    <col min="6" max="6" width="2.7109375" style="5" customWidth="1"/>
    <col min="7" max="9" width="10.7109375" style="5" customWidth="1"/>
    <col min="10" max="16384" width="9.140625" style="5"/>
  </cols>
  <sheetData>
    <row r="1" spans="1:20" ht="12.75" x14ac:dyDescent="0.2">
      <c r="A1" s="272" t="s">
        <v>554</v>
      </c>
      <c r="B1" s="264"/>
    </row>
    <row r="2" spans="1:20" ht="12.75" x14ac:dyDescent="0.2">
      <c r="A2" s="272"/>
      <c r="B2" s="634"/>
      <c r="C2" s="634"/>
    </row>
    <row r="3" spans="1:20" ht="15.75" x14ac:dyDescent="0.25">
      <c r="A3" s="699" t="s">
        <v>189</v>
      </c>
      <c r="B3" s="699"/>
      <c r="C3" s="699"/>
      <c r="D3" s="699"/>
      <c r="E3" s="699"/>
      <c r="F3" s="699"/>
      <c r="G3" s="699"/>
      <c r="H3" s="699"/>
      <c r="I3" s="699"/>
    </row>
    <row r="4" spans="1:20" s="637" customFormat="1" ht="14.25" x14ac:dyDescent="0.2">
      <c r="A4" s="700" t="s">
        <v>800</v>
      </c>
      <c r="B4" s="700"/>
      <c r="C4" s="700"/>
      <c r="D4" s="700"/>
      <c r="E4" s="700"/>
      <c r="F4" s="700"/>
      <c r="G4" s="700"/>
      <c r="H4" s="700"/>
      <c r="I4" s="700"/>
    </row>
    <row r="5" spans="1:20" ht="3.2" customHeight="1" x14ac:dyDescent="0.2"/>
    <row r="6" spans="1:20" ht="12.75" customHeight="1" x14ac:dyDescent="0.2">
      <c r="A6" s="18"/>
      <c r="B6" s="18"/>
      <c r="C6" s="711" t="s">
        <v>534</v>
      </c>
      <c r="D6" s="711"/>
      <c r="E6" s="711"/>
      <c r="F6" s="190"/>
      <c r="G6" s="711" t="s">
        <v>531</v>
      </c>
      <c r="H6" s="711"/>
      <c r="I6" s="711"/>
    </row>
    <row r="7" spans="1:20" ht="24.75" customHeight="1" x14ac:dyDescent="0.2">
      <c r="A7" s="723"/>
      <c r="B7" s="208" t="s">
        <v>8</v>
      </c>
      <c r="C7" s="289" t="s">
        <v>801</v>
      </c>
      <c r="D7" s="162" t="s">
        <v>795</v>
      </c>
      <c r="E7" s="9" t="s">
        <v>535</v>
      </c>
      <c r="F7" s="704"/>
      <c r="G7" s="289" t="s">
        <v>801</v>
      </c>
      <c r="H7" s="9" t="s">
        <v>795</v>
      </c>
      <c r="I7" s="9" t="s">
        <v>542</v>
      </c>
      <c r="J7" s="15"/>
    </row>
    <row r="8" spans="1:20" x14ac:dyDescent="0.2">
      <c r="A8" s="723"/>
      <c r="B8" s="51"/>
      <c r="C8" s="288" t="s">
        <v>0</v>
      </c>
      <c r="D8" s="8" t="s">
        <v>0</v>
      </c>
      <c r="E8" s="9" t="s">
        <v>0</v>
      </c>
      <c r="F8" s="704"/>
      <c r="G8" s="288" t="s">
        <v>0</v>
      </c>
      <c r="H8" s="9" t="s">
        <v>0</v>
      </c>
      <c r="I8" s="9" t="s">
        <v>0</v>
      </c>
      <c r="J8" s="15"/>
      <c r="K8" s="28"/>
      <c r="L8" s="28"/>
      <c r="M8" s="28"/>
      <c r="N8" s="28"/>
      <c r="O8" s="28"/>
      <c r="P8" s="28"/>
      <c r="Q8" s="28"/>
      <c r="R8" s="28"/>
      <c r="S8" s="28"/>
      <c r="T8" s="28"/>
    </row>
    <row r="9" spans="1:20" ht="3.2" customHeight="1" x14ac:dyDescent="0.2">
      <c r="A9" s="6"/>
      <c r="B9" s="77"/>
      <c r="C9" s="77"/>
      <c r="D9" s="8"/>
      <c r="E9" s="25"/>
      <c r="F9" s="9"/>
      <c r="G9" s="289"/>
      <c r="H9" s="9"/>
      <c r="I9" s="9"/>
      <c r="J9" s="15"/>
      <c r="K9" s="28"/>
      <c r="L9" s="28"/>
      <c r="M9" s="28"/>
      <c r="N9" s="28"/>
      <c r="O9" s="28"/>
      <c r="P9" s="28"/>
      <c r="Q9" s="28"/>
      <c r="R9" s="28"/>
      <c r="S9" s="28"/>
      <c r="T9" s="28"/>
    </row>
    <row r="10" spans="1:20" x14ac:dyDescent="0.2">
      <c r="A10" s="33" t="s">
        <v>230</v>
      </c>
      <c r="B10" s="74"/>
      <c r="C10" s="74"/>
      <c r="D10" s="36"/>
      <c r="E10" s="67"/>
      <c r="F10" s="15"/>
      <c r="G10" s="15"/>
      <c r="H10" s="15"/>
      <c r="I10" s="15"/>
      <c r="J10" s="15"/>
      <c r="K10" s="28"/>
      <c r="L10" s="28"/>
      <c r="M10" s="28"/>
      <c r="N10" s="28"/>
      <c r="O10" s="28"/>
      <c r="P10" s="28"/>
      <c r="Q10" s="28"/>
      <c r="R10" s="28"/>
      <c r="S10" s="28"/>
      <c r="T10" s="28"/>
    </row>
    <row r="11" spans="1:20" ht="3.2" customHeight="1" x14ac:dyDescent="0.2">
      <c r="A11" s="28"/>
      <c r="B11" s="67"/>
      <c r="C11" s="67"/>
      <c r="D11" s="36"/>
      <c r="E11" s="67"/>
      <c r="F11" s="15"/>
      <c r="G11" s="15"/>
      <c r="H11" s="15"/>
      <c r="I11" s="15"/>
      <c r="J11" s="15"/>
      <c r="K11" s="28"/>
      <c r="L11" s="28"/>
      <c r="M11" s="28"/>
      <c r="N11" s="28"/>
      <c r="O11" s="28"/>
      <c r="P11" s="28"/>
      <c r="Q11" s="28"/>
      <c r="R11" s="28"/>
      <c r="S11" s="28"/>
      <c r="T11" s="28"/>
    </row>
    <row r="12" spans="1:20" x14ac:dyDescent="0.2">
      <c r="A12" s="33" t="s">
        <v>231</v>
      </c>
      <c r="B12" s="74"/>
      <c r="C12" s="74"/>
      <c r="D12" s="36"/>
      <c r="E12" s="67"/>
      <c r="F12" s="15"/>
      <c r="G12" s="15"/>
      <c r="H12" s="15"/>
      <c r="I12" s="15"/>
      <c r="J12" s="15"/>
      <c r="K12" s="28"/>
      <c r="L12" s="28"/>
      <c r="M12" s="28"/>
      <c r="N12" s="28"/>
      <c r="O12" s="28"/>
      <c r="P12" s="28"/>
      <c r="Q12" s="28"/>
      <c r="R12" s="28"/>
      <c r="S12" s="28"/>
      <c r="T12" s="28"/>
    </row>
    <row r="13" spans="1:20" ht="13.5" x14ac:dyDescent="0.2">
      <c r="A13" s="28" t="s">
        <v>876</v>
      </c>
      <c r="B13" s="67"/>
      <c r="C13" s="165">
        <v>2159.3789999999995</v>
      </c>
      <c r="D13" s="176">
        <v>6133.7129999999997</v>
      </c>
      <c r="E13" s="165">
        <v>8006.732</v>
      </c>
      <c r="F13" s="165"/>
      <c r="G13" s="165">
        <v>1825.4480000000003</v>
      </c>
      <c r="H13" s="165">
        <v>6134</v>
      </c>
      <c r="I13" s="165">
        <v>7939.4309999999996</v>
      </c>
      <c r="J13" s="15"/>
      <c r="K13" s="28"/>
      <c r="L13" s="28"/>
      <c r="M13" s="28"/>
      <c r="N13" s="28"/>
      <c r="O13" s="28"/>
      <c r="P13" s="28"/>
      <c r="Q13" s="28"/>
      <c r="R13" s="28"/>
      <c r="S13" s="28"/>
      <c r="T13" s="28"/>
    </row>
    <row r="14" spans="1:20" ht="12.75" x14ac:dyDescent="0.2">
      <c r="A14" s="28" t="s">
        <v>21</v>
      </c>
      <c r="B14" s="67"/>
      <c r="C14" s="165">
        <v>2490.6600000000008</v>
      </c>
      <c r="D14" s="176">
        <v>6662.3190000000004</v>
      </c>
      <c r="E14" s="165">
        <v>9612.7119999999995</v>
      </c>
      <c r="F14" s="165"/>
      <c r="G14" s="165">
        <v>2298.8520000000003</v>
      </c>
      <c r="H14" s="165">
        <v>6285.2650000000003</v>
      </c>
      <c r="I14" s="165">
        <v>8528.9110000000001</v>
      </c>
      <c r="J14" s="15"/>
      <c r="K14" s="37"/>
      <c r="L14" s="37"/>
      <c r="M14" s="28"/>
      <c r="N14" s="28"/>
      <c r="O14" s="28"/>
      <c r="P14" s="28"/>
      <c r="Q14" s="28"/>
      <c r="R14" s="28"/>
      <c r="S14" s="28"/>
      <c r="T14" s="28"/>
    </row>
    <row r="15" spans="1:20" ht="13.5" x14ac:dyDescent="0.2">
      <c r="A15" s="28" t="s">
        <v>877</v>
      </c>
      <c r="B15" s="67"/>
      <c r="C15" s="165">
        <v>5114.6890000000003</v>
      </c>
      <c r="D15" s="176">
        <v>15733.751</v>
      </c>
      <c r="E15" s="165">
        <v>21491.972000000002</v>
      </c>
      <c r="F15" s="165"/>
      <c r="G15" s="165">
        <v>4148.01</v>
      </c>
      <c r="H15" s="165">
        <v>17144</v>
      </c>
      <c r="I15" s="165">
        <v>20819.27</v>
      </c>
      <c r="J15" s="15"/>
      <c r="K15" s="28"/>
      <c r="L15" s="28"/>
      <c r="M15" s="28"/>
      <c r="N15" s="28"/>
      <c r="O15" s="28"/>
      <c r="P15" s="28"/>
      <c r="Q15" s="28"/>
      <c r="R15" s="28"/>
      <c r="S15" s="28"/>
      <c r="T15" s="28"/>
    </row>
    <row r="16" spans="1:20" ht="12.75" x14ac:dyDescent="0.2">
      <c r="A16" s="28" t="s">
        <v>158</v>
      </c>
      <c r="B16" s="67"/>
      <c r="C16" s="165">
        <v>133.79900000000004</v>
      </c>
      <c r="D16" s="176">
        <v>422.11200000000002</v>
      </c>
      <c r="E16" s="165">
        <v>572.99900000000002</v>
      </c>
      <c r="F16" s="165"/>
      <c r="G16" s="165">
        <v>243.47200000000001</v>
      </c>
      <c r="H16" s="165">
        <v>437.32900000000001</v>
      </c>
      <c r="I16" s="165">
        <v>608.65</v>
      </c>
      <c r="J16" s="15"/>
      <c r="K16" s="37"/>
      <c r="L16" s="37"/>
      <c r="M16" s="28"/>
      <c r="N16" s="28"/>
      <c r="O16" s="28"/>
      <c r="P16" s="28"/>
      <c r="Q16" s="28"/>
      <c r="R16" s="28"/>
      <c r="S16" s="28"/>
      <c r="T16" s="28"/>
    </row>
    <row r="17" spans="1:20" ht="12.75" x14ac:dyDescent="0.2">
      <c r="A17" s="28" t="s">
        <v>22</v>
      </c>
      <c r="B17" s="67"/>
      <c r="C17" s="165">
        <v>1887.7610000000041</v>
      </c>
      <c r="D17" s="176">
        <v>6312.8120000000026</v>
      </c>
      <c r="E17" s="165">
        <v>7764.2010000000037</v>
      </c>
      <c r="F17" s="165"/>
      <c r="G17" s="165">
        <v>2147.1420000000021</v>
      </c>
      <c r="H17" s="165">
        <v>6104.5070000000005</v>
      </c>
      <c r="I17" s="165">
        <v>8355.4750000000004</v>
      </c>
      <c r="J17" s="15"/>
      <c r="K17" s="37"/>
      <c r="L17" s="37"/>
      <c r="M17" s="28"/>
      <c r="N17" s="28"/>
      <c r="O17" s="28"/>
      <c r="P17" s="28"/>
      <c r="Q17" s="28"/>
      <c r="R17" s="28"/>
      <c r="S17" s="28"/>
      <c r="T17" s="28"/>
    </row>
    <row r="18" spans="1:20" x14ac:dyDescent="0.2">
      <c r="A18" s="33" t="s">
        <v>232</v>
      </c>
      <c r="B18" s="74"/>
      <c r="C18" s="168">
        <v>11786.288000000004</v>
      </c>
      <c r="D18" s="177">
        <v>35264.707000000002</v>
      </c>
      <c r="E18" s="168">
        <v>47448.616000000002</v>
      </c>
      <c r="F18" s="168"/>
      <c r="G18" s="168">
        <v>10662.924000000006</v>
      </c>
      <c r="H18" s="168">
        <v>36104.844000000005</v>
      </c>
      <c r="I18" s="168">
        <v>46251.737000000001</v>
      </c>
      <c r="J18" s="15"/>
      <c r="K18" s="28"/>
      <c r="L18" s="28"/>
      <c r="M18" s="28"/>
      <c r="N18" s="28"/>
      <c r="O18" s="28"/>
      <c r="P18" s="28"/>
      <c r="Q18" s="28"/>
      <c r="R18" s="28"/>
      <c r="S18" s="28"/>
      <c r="T18" s="28"/>
    </row>
    <row r="19" spans="1:20" ht="3.2" customHeight="1" x14ac:dyDescent="0.2">
      <c r="A19" s="28"/>
      <c r="B19" s="67"/>
      <c r="C19" s="165"/>
      <c r="D19" s="176"/>
      <c r="E19" s="165"/>
      <c r="F19" s="165"/>
      <c r="G19" s="165"/>
      <c r="H19" s="165"/>
      <c r="I19" s="165"/>
      <c r="J19" s="15"/>
      <c r="K19" s="28"/>
      <c r="L19" s="28"/>
      <c r="M19" s="28"/>
      <c r="N19" s="28"/>
      <c r="O19" s="28"/>
      <c r="P19" s="28"/>
      <c r="Q19" s="28"/>
      <c r="R19" s="28"/>
      <c r="S19" s="28"/>
      <c r="T19" s="28"/>
    </row>
    <row r="20" spans="1:20" x14ac:dyDescent="0.2">
      <c r="A20" s="33" t="s">
        <v>233</v>
      </c>
      <c r="B20" s="74"/>
      <c r="C20" s="165"/>
      <c r="D20" s="176"/>
      <c r="E20" s="165"/>
      <c r="F20" s="165"/>
      <c r="G20" s="165"/>
      <c r="H20" s="165"/>
      <c r="I20" s="165"/>
      <c r="J20" s="15"/>
      <c r="K20" s="28"/>
      <c r="L20" s="28"/>
      <c r="M20" s="28"/>
      <c r="N20" s="28"/>
      <c r="O20" s="28"/>
      <c r="P20" s="28"/>
      <c r="Q20" s="28"/>
      <c r="R20" s="28"/>
      <c r="S20" s="28"/>
      <c r="T20" s="28"/>
    </row>
    <row r="21" spans="1:20" x14ac:dyDescent="0.2">
      <c r="A21" s="28" t="s">
        <v>160</v>
      </c>
      <c r="B21" s="67"/>
      <c r="C21" s="165">
        <v>-3554.9349999999995</v>
      </c>
      <c r="D21" s="176">
        <v>-11037.087</v>
      </c>
      <c r="E21" s="165">
        <v>-15288.869000000001</v>
      </c>
      <c r="F21" s="165"/>
      <c r="G21" s="165">
        <v>-3434.9710000000005</v>
      </c>
      <c r="H21" s="165">
        <v>-10725.751</v>
      </c>
      <c r="I21" s="165">
        <v>-14586.489</v>
      </c>
      <c r="J21" s="15"/>
      <c r="K21" s="28"/>
      <c r="L21" s="28"/>
      <c r="M21" s="28"/>
      <c r="N21" s="28"/>
      <c r="O21" s="28"/>
      <c r="P21" s="28"/>
      <c r="Q21" s="28"/>
      <c r="R21" s="28"/>
      <c r="S21" s="28"/>
      <c r="T21" s="28"/>
    </row>
    <row r="22" spans="1:20" x14ac:dyDescent="0.2">
      <c r="A22" s="28" t="s">
        <v>48</v>
      </c>
      <c r="B22" s="67"/>
      <c r="C22" s="165">
        <v>-4977.7639999999974</v>
      </c>
      <c r="D22" s="176">
        <v>-15941.470999999998</v>
      </c>
      <c r="E22" s="165">
        <v>-21526.389000000003</v>
      </c>
      <c r="F22" s="165"/>
      <c r="G22" s="165">
        <v>-4056.0459999999985</v>
      </c>
      <c r="H22" s="165">
        <v>-16234.379000000001</v>
      </c>
      <c r="I22" s="165">
        <v>-21342.441999999995</v>
      </c>
      <c r="J22" s="15"/>
      <c r="K22" s="28"/>
      <c r="L22" s="28"/>
      <c r="M22" s="28"/>
      <c r="N22" s="28"/>
      <c r="O22" s="28"/>
      <c r="P22" s="28"/>
      <c r="Q22" s="28"/>
      <c r="R22" s="28"/>
      <c r="S22" s="28"/>
      <c r="T22" s="28"/>
    </row>
    <row r="23" spans="1:20" x14ac:dyDescent="0.2">
      <c r="A23" s="28" t="s">
        <v>49</v>
      </c>
      <c r="B23" s="67"/>
      <c r="C23" s="165">
        <v>-443.43300000000011</v>
      </c>
      <c r="D23" s="176">
        <v>-1350.2550000000001</v>
      </c>
      <c r="E23" s="165">
        <v>-1712.481</v>
      </c>
      <c r="F23" s="165"/>
      <c r="G23" s="165">
        <v>-530.202</v>
      </c>
      <c r="H23" s="165">
        <v>-1567.6769999999999</v>
      </c>
      <c r="I23" s="165">
        <v>-2067.6860000000001</v>
      </c>
      <c r="J23" s="15"/>
      <c r="K23" s="28"/>
      <c r="L23" s="28"/>
      <c r="M23" s="28"/>
      <c r="N23" s="28"/>
      <c r="O23" s="28"/>
      <c r="P23" s="28"/>
      <c r="Q23" s="28"/>
      <c r="R23" s="28"/>
      <c r="S23" s="28"/>
      <c r="T23" s="28"/>
    </row>
    <row r="24" spans="1:20" x14ac:dyDescent="0.2">
      <c r="A24" s="28" t="s">
        <v>23</v>
      </c>
      <c r="B24" s="67"/>
      <c r="C24" s="165">
        <v>-1133.5140000000001</v>
      </c>
      <c r="D24" s="176">
        <v>-2896.395</v>
      </c>
      <c r="E24" s="165">
        <v>-3591.125</v>
      </c>
      <c r="F24" s="165"/>
      <c r="G24" s="165">
        <v>-945.39000000000033</v>
      </c>
      <c r="H24" s="165">
        <v>-2932.0000000000005</v>
      </c>
      <c r="I24" s="165">
        <v>-3773.375</v>
      </c>
      <c r="J24" s="15"/>
      <c r="K24" s="28"/>
      <c r="L24" s="28"/>
      <c r="M24" s="28"/>
      <c r="N24" s="28"/>
      <c r="O24" s="28"/>
      <c r="P24" s="28"/>
      <c r="Q24" s="28"/>
      <c r="R24" s="28"/>
      <c r="S24" s="28"/>
      <c r="T24" s="28"/>
    </row>
    <row r="25" spans="1:20" x14ac:dyDescent="0.2">
      <c r="A25" s="28" t="s">
        <v>24</v>
      </c>
      <c r="B25" s="67"/>
      <c r="C25" s="165">
        <v>-971.30400000000009</v>
      </c>
      <c r="D25" s="176">
        <v>-3504.1670000000013</v>
      </c>
      <c r="E25" s="165">
        <v>-4103.226999999999</v>
      </c>
      <c r="F25" s="165"/>
      <c r="G25" s="165">
        <v>-1297.4140000000007</v>
      </c>
      <c r="H25" s="165">
        <v>-3490.3999999999978</v>
      </c>
      <c r="I25" s="165">
        <v>-4595.7309999999998</v>
      </c>
      <c r="J25" s="15"/>
      <c r="K25" s="28"/>
      <c r="L25" s="28"/>
      <c r="M25" s="28"/>
      <c r="N25" s="28"/>
      <c r="O25" s="28"/>
      <c r="P25" s="28"/>
      <c r="Q25" s="28"/>
      <c r="R25" s="28"/>
      <c r="S25" s="28"/>
      <c r="T25" s="28"/>
    </row>
    <row r="26" spans="1:20" x14ac:dyDescent="0.2">
      <c r="A26" s="33" t="s">
        <v>234</v>
      </c>
      <c r="B26" s="74"/>
      <c r="C26" s="168">
        <v>-11080.949999999997</v>
      </c>
      <c r="D26" s="177">
        <v>-34729.375</v>
      </c>
      <c r="E26" s="168">
        <v>-46222.091</v>
      </c>
      <c r="F26" s="168"/>
      <c r="G26" s="168">
        <v>-10264.022999999997</v>
      </c>
      <c r="H26" s="168">
        <v>-34950.206999999995</v>
      </c>
      <c r="I26" s="168">
        <v>-46365.722999999998</v>
      </c>
      <c r="J26" s="15"/>
      <c r="K26" s="28"/>
      <c r="L26" s="28"/>
      <c r="M26" s="28"/>
      <c r="N26" s="28"/>
      <c r="O26" s="28"/>
      <c r="P26" s="28"/>
      <c r="Q26" s="28"/>
      <c r="R26" s="28"/>
      <c r="S26" s="28"/>
      <c r="T26" s="28"/>
    </row>
    <row r="27" spans="1:20" ht="3.2" customHeight="1" x14ac:dyDescent="0.2">
      <c r="A27" s="28"/>
      <c r="B27" s="67"/>
      <c r="C27" s="165"/>
      <c r="D27" s="176"/>
      <c r="E27" s="165"/>
      <c r="F27" s="165"/>
      <c r="G27" s="165"/>
      <c r="H27" s="165"/>
      <c r="I27" s="165"/>
      <c r="J27" s="15"/>
      <c r="K27" s="28"/>
      <c r="L27" s="28"/>
      <c r="M27" s="28"/>
      <c r="N27" s="28"/>
      <c r="O27" s="28"/>
      <c r="P27" s="28"/>
      <c r="Q27" s="28"/>
      <c r="R27" s="28"/>
      <c r="S27" s="28"/>
      <c r="T27" s="28"/>
    </row>
    <row r="28" spans="1:20" x14ac:dyDescent="0.2">
      <c r="A28" s="33" t="s">
        <v>161</v>
      </c>
      <c r="B28" s="74"/>
      <c r="C28" s="168">
        <v>705.33800000000701</v>
      </c>
      <c r="D28" s="177">
        <v>535.33200000000215</v>
      </c>
      <c r="E28" s="168">
        <v>1226.5250000000015</v>
      </c>
      <c r="F28" s="168"/>
      <c r="G28" s="168">
        <v>398.90100000000893</v>
      </c>
      <c r="H28" s="168">
        <v>1154.6370000000097</v>
      </c>
      <c r="I28" s="168">
        <v>-113.98599999999715</v>
      </c>
      <c r="J28" s="15"/>
      <c r="K28" s="28"/>
      <c r="L28" s="28"/>
      <c r="M28" s="28"/>
      <c r="N28" s="28"/>
      <c r="O28" s="28"/>
      <c r="P28" s="28"/>
      <c r="Q28" s="28"/>
      <c r="R28" s="28"/>
      <c r="S28" s="28"/>
      <c r="T28" s="28"/>
    </row>
    <row r="29" spans="1:20" ht="3.2" customHeight="1" x14ac:dyDescent="0.2">
      <c r="A29" s="28"/>
      <c r="B29" s="67"/>
      <c r="C29" s="165"/>
      <c r="D29" s="176"/>
      <c r="E29" s="165"/>
      <c r="F29" s="165"/>
      <c r="G29" s="165"/>
      <c r="H29" s="165"/>
      <c r="I29" s="165"/>
      <c r="J29" s="15"/>
      <c r="K29" s="28"/>
      <c r="L29" s="28"/>
      <c r="M29" s="28"/>
      <c r="N29" s="28"/>
      <c r="O29" s="28"/>
      <c r="P29" s="28"/>
      <c r="Q29" s="28"/>
      <c r="R29" s="28"/>
      <c r="S29" s="28"/>
      <c r="T29" s="28"/>
    </row>
    <row r="30" spans="1:20" x14ac:dyDescent="0.2">
      <c r="A30" s="33" t="s">
        <v>235</v>
      </c>
      <c r="B30" s="74"/>
      <c r="C30" s="165"/>
      <c r="D30" s="176"/>
      <c r="E30" s="165"/>
      <c r="F30" s="165"/>
      <c r="G30" s="165"/>
      <c r="H30" s="165"/>
      <c r="I30" s="165"/>
      <c r="J30" s="15"/>
      <c r="K30" s="28"/>
      <c r="L30" s="28"/>
      <c r="M30" s="28"/>
      <c r="N30" s="28"/>
      <c r="O30" s="28"/>
      <c r="P30" s="28"/>
      <c r="Q30" s="28"/>
      <c r="R30" s="28"/>
      <c r="S30" s="28"/>
      <c r="T30" s="28"/>
    </row>
    <row r="31" spans="1:20" ht="3.2" customHeight="1" x14ac:dyDescent="0.2">
      <c r="A31" s="28"/>
      <c r="B31" s="67"/>
      <c r="C31" s="165"/>
      <c r="D31" s="176"/>
      <c r="E31" s="165"/>
      <c r="F31" s="165"/>
      <c r="G31" s="165"/>
      <c r="H31" s="165"/>
      <c r="I31" s="165"/>
      <c r="J31" s="15"/>
      <c r="K31" s="28"/>
      <c r="L31" s="28"/>
      <c r="M31" s="28"/>
      <c r="N31" s="28"/>
      <c r="O31" s="28"/>
      <c r="P31" s="28"/>
      <c r="Q31" s="28"/>
      <c r="R31" s="28"/>
      <c r="S31" s="28"/>
      <c r="T31" s="28"/>
    </row>
    <row r="32" spans="1:20" x14ac:dyDescent="0.2">
      <c r="A32" s="33" t="s">
        <v>162</v>
      </c>
      <c r="B32" s="74"/>
      <c r="C32" s="165"/>
      <c r="D32" s="176"/>
      <c r="E32" s="165"/>
      <c r="F32" s="165"/>
      <c r="G32" s="165"/>
      <c r="H32" s="165"/>
      <c r="I32" s="165"/>
      <c r="J32" s="15"/>
      <c r="K32" s="28"/>
      <c r="L32" s="28"/>
      <c r="M32" s="28"/>
      <c r="N32" s="28"/>
      <c r="O32" s="28"/>
      <c r="P32" s="28"/>
      <c r="Q32" s="28"/>
      <c r="R32" s="28"/>
      <c r="S32" s="28"/>
      <c r="T32" s="28"/>
    </row>
    <row r="33" spans="1:20" x14ac:dyDescent="0.2">
      <c r="A33" s="28" t="s">
        <v>59</v>
      </c>
      <c r="B33" s="67"/>
      <c r="C33" s="165">
        <v>-1035.0259999999998</v>
      </c>
      <c r="D33" s="176">
        <v>-3581.7569999999996</v>
      </c>
      <c r="E33" s="165">
        <v>-5522.3840000000018</v>
      </c>
      <c r="F33" s="165"/>
      <c r="G33" s="165">
        <v>-1189.4919999999993</v>
      </c>
      <c r="H33" s="165">
        <v>-3398.2089999999998</v>
      </c>
      <c r="I33" s="165">
        <v>-5137.1939999999995</v>
      </c>
      <c r="J33" s="15"/>
      <c r="K33" s="28"/>
      <c r="L33" s="28"/>
      <c r="M33" s="32"/>
      <c r="N33" s="28"/>
      <c r="O33" s="28"/>
      <c r="P33" s="28"/>
      <c r="Q33" s="28"/>
      <c r="R33" s="28"/>
      <c r="S33" s="28"/>
      <c r="T33" s="28"/>
    </row>
    <row r="34" spans="1:20" x14ac:dyDescent="0.2">
      <c r="A34" s="28" t="s">
        <v>60</v>
      </c>
      <c r="B34" s="67"/>
      <c r="C34" s="165">
        <v>38.505000000000052</v>
      </c>
      <c r="D34" s="176">
        <v>339.858</v>
      </c>
      <c r="E34" s="165">
        <v>827.44799999999998</v>
      </c>
      <c r="F34" s="165"/>
      <c r="G34" s="165">
        <v>169.024</v>
      </c>
      <c r="H34" s="165">
        <v>438.30399999999997</v>
      </c>
      <c r="I34" s="165">
        <v>576.40499999999997</v>
      </c>
      <c r="J34" s="15"/>
    </row>
    <row r="35" spans="1:20" x14ac:dyDescent="0.2">
      <c r="A35" s="33" t="s">
        <v>163</v>
      </c>
      <c r="B35" s="74"/>
      <c r="C35" s="168">
        <v>-996.52099999999973</v>
      </c>
      <c r="D35" s="177">
        <v>-3241.8989999999994</v>
      </c>
      <c r="E35" s="168">
        <v>-4694.9360000000015</v>
      </c>
      <c r="F35" s="168"/>
      <c r="G35" s="168">
        <v>-1020.4679999999992</v>
      </c>
      <c r="H35" s="168">
        <v>-2959.9049999999997</v>
      </c>
      <c r="I35" s="168">
        <v>-4560.7889999999998</v>
      </c>
      <c r="J35" s="15"/>
    </row>
    <row r="36" spans="1:20" ht="3.2" customHeight="1" x14ac:dyDescent="0.2">
      <c r="A36" s="28"/>
      <c r="B36" s="67"/>
      <c r="C36" s="165"/>
      <c r="D36" s="176"/>
      <c r="E36" s="165"/>
      <c r="F36" s="165"/>
      <c r="G36" s="165"/>
      <c r="H36" s="165"/>
      <c r="I36" s="165"/>
      <c r="J36" s="15"/>
    </row>
    <row r="37" spans="1:20" x14ac:dyDescent="0.2">
      <c r="A37" s="33" t="s">
        <v>164</v>
      </c>
      <c r="B37" s="74"/>
      <c r="C37" s="165"/>
      <c r="D37" s="176"/>
      <c r="E37" s="165"/>
      <c r="F37" s="165"/>
      <c r="G37" s="165"/>
      <c r="H37" s="165"/>
      <c r="I37" s="165"/>
      <c r="J37" s="15"/>
    </row>
    <row r="38" spans="1:20" x14ac:dyDescent="0.2">
      <c r="A38" s="33" t="s">
        <v>231</v>
      </c>
      <c r="B38" s="67"/>
      <c r="C38" s="165"/>
      <c r="D38" s="176"/>
      <c r="E38" s="165"/>
      <c r="F38" s="165"/>
      <c r="G38" s="165"/>
      <c r="H38" s="165"/>
      <c r="I38" s="165"/>
      <c r="J38" s="15"/>
    </row>
    <row r="39" spans="1:20" x14ac:dyDescent="0.2">
      <c r="A39" s="28" t="s">
        <v>165</v>
      </c>
      <c r="B39" s="67"/>
      <c r="C39" s="165">
        <v>4.3100000000000005</v>
      </c>
      <c r="D39" s="176">
        <v>10.255000000000001</v>
      </c>
      <c r="E39" s="165">
        <v>10</v>
      </c>
      <c r="F39" s="165"/>
      <c r="G39" s="165">
        <v>1.9909999999999997</v>
      </c>
      <c r="H39" s="165">
        <v>10.077999999999999</v>
      </c>
      <c r="I39" s="165">
        <v>14.444000000000001</v>
      </c>
      <c r="J39" s="15"/>
    </row>
    <row r="40" spans="1:20" x14ac:dyDescent="0.2">
      <c r="A40" s="28" t="s">
        <v>166</v>
      </c>
      <c r="B40" s="67"/>
      <c r="C40" s="165">
        <v>963.38900000000058</v>
      </c>
      <c r="D40" s="176">
        <v>4637.0250000000005</v>
      </c>
      <c r="E40" s="165">
        <v>6523.5510000000004</v>
      </c>
      <c r="F40" s="165"/>
      <c r="G40" s="165">
        <v>1670.7420000000002</v>
      </c>
      <c r="H40" s="165">
        <v>4091.4230000000002</v>
      </c>
      <c r="I40" s="165">
        <v>6135.6990000000005</v>
      </c>
      <c r="J40" s="15"/>
    </row>
    <row r="41" spans="1:20" x14ac:dyDescent="0.2">
      <c r="A41" s="33" t="s">
        <v>233</v>
      </c>
      <c r="B41" s="67"/>
      <c r="C41" s="165"/>
      <c r="D41" s="176"/>
      <c r="E41" s="165"/>
      <c r="F41" s="165"/>
      <c r="G41" s="165"/>
      <c r="H41" s="165"/>
      <c r="I41" s="165"/>
      <c r="J41" s="15"/>
    </row>
    <row r="42" spans="1:20" x14ac:dyDescent="0.2">
      <c r="A42" s="28" t="s">
        <v>165</v>
      </c>
      <c r="B42" s="67"/>
      <c r="C42" s="165">
        <v>-4.6019999999999994</v>
      </c>
      <c r="D42" s="176">
        <v>-11.94</v>
      </c>
      <c r="E42" s="165">
        <v>-10</v>
      </c>
      <c r="F42" s="165"/>
      <c r="G42" s="165">
        <v>-1.069</v>
      </c>
      <c r="H42" s="165">
        <v>-8.3940000000000001</v>
      </c>
      <c r="I42" s="165">
        <v>-13.01</v>
      </c>
      <c r="J42" s="15"/>
    </row>
    <row r="43" spans="1:20" x14ac:dyDescent="0.2">
      <c r="A43" s="28" t="s">
        <v>166</v>
      </c>
      <c r="B43" s="67"/>
      <c r="C43" s="165">
        <v>-1937.9480000000003</v>
      </c>
      <c r="D43" s="176">
        <v>-5305.7120000000004</v>
      </c>
      <c r="E43" s="165">
        <v>-7526.826</v>
      </c>
      <c r="F43" s="165"/>
      <c r="G43" s="165">
        <v>-2888.0610000000001</v>
      </c>
      <c r="H43" s="165">
        <v>-6215.1530000000002</v>
      </c>
      <c r="I43" s="165">
        <v>-7677.9840000000004</v>
      </c>
      <c r="J43" s="15"/>
    </row>
    <row r="44" spans="1:20" x14ac:dyDescent="0.2">
      <c r="A44" s="33" t="s">
        <v>167</v>
      </c>
      <c r="B44" s="74"/>
      <c r="C44" s="168">
        <v>-974.8509999999992</v>
      </c>
      <c r="D44" s="177">
        <v>-670.37199999999939</v>
      </c>
      <c r="E44" s="168">
        <v>-1003.2749999999996</v>
      </c>
      <c r="F44" s="168"/>
      <c r="G44" s="168">
        <v>-1216.3969999999999</v>
      </c>
      <c r="H44" s="168">
        <v>-2122.0459999999998</v>
      </c>
      <c r="I44" s="168">
        <v>-1540.8509999999997</v>
      </c>
      <c r="J44" s="15"/>
    </row>
    <row r="45" spans="1:20" ht="3.2" customHeight="1" x14ac:dyDescent="0.2">
      <c r="A45" s="28"/>
      <c r="B45" s="67"/>
      <c r="C45" s="165"/>
      <c r="D45" s="176"/>
      <c r="E45" s="165"/>
      <c r="F45" s="165"/>
      <c r="G45" s="165"/>
      <c r="H45" s="165"/>
      <c r="I45" s="165"/>
      <c r="J45" s="15"/>
    </row>
    <row r="46" spans="1:20" x14ac:dyDescent="0.2">
      <c r="A46" s="33" t="s">
        <v>168</v>
      </c>
      <c r="B46" s="74"/>
      <c r="C46" s="168">
        <v>-1971.3719999999989</v>
      </c>
      <c r="D46" s="177">
        <v>-3912.2709999999988</v>
      </c>
      <c r="E46" s="168">
        <v>-5698.2110000000011</v>
      </c>
      <c r="F46" s="168"/>
      <c r="G46" s="168">
        <v>-2236.8649999999989</v>
      </c>
      <c r="H46" s="168">
        <v>-5081.9509999999991</v>
      </c>
      <c r="I46" s="168">
        <v>-6101.6399999999994</v>
      </c>
      <c r="J46" s="15"/>
    </row>
    <row r="47" spans="1:20" ht="3.2" customHeight="1" x14ac:dyDescent="0.2">
      <c r="A47" s="28"/>
      <c r="B47" s="67"/>
      <c r="C47" s="165"/>
      <c r="D47" s="176"/>
      <c r="E47" s="165"/>
      <c r="F47" s="165"/>
      <c r="G47" s="165"/>
      <c r="H47" s="165"/>
      <c r="I47" s="165"/>
      <c r="J47" s="15"/>
    </row>
    <row r="48" spans="1:20" x14ac:dyDescent="0.2">
      <c r="A48" s="43" t="s">
        <v>236</v>
      </c>
      <c r="B48" s="80"/>
      <c r="C48" s="165"/>
      <c r="D48" s="176"/>
      <c r="E48" s="165"/>
      <c r="F48" s="165"/>
      <c r="G48" s="165"/>
      <c r="H48" s="165"/>
      <c r="I48" s="165"/>
      <c r="J48" s="15"/>
    </row>
    <row r="49" spans="1:10" ht="3.2" customHeight="1" x14ac:dyDescent="0.2">
      <c r="A49" s="28"/>
      <c r="B49" s="67"/>
      <c r="C49" s="165"/>
      <c r="D49" s="176"/>
      <c r="E49" s="165"/>
      <c r="F49" s="165"/>
      <c r="G49" s="165"/>
      <c r="H49" s="165"/>
      <c r="I49" s="165"/>
      <c r="J49" s="15"/>
    </row>
    <row r="50" spans="1:10" x14ac:dyDescent="0.2">
      <c r="A50" s="33" t="s">
        <v>231</v>
      </c>
      <c r="B50" s="74"/>
      <c r="C50" s="165"/>
      <c r="D50" s="176"/>
      <c r="E50" s="165"/>
      <c r="F50" s="165"/>
      <c r="G50" s="165"/>
      <c r="H50" s="165"/>
      <c r="I50" s="165"/>
      <c r="J50" s="15"/>
    </row>
    <row r="51" spans="1:10" x14ac:dyDescent="0.2">
      <c r="A51" s="28" t="s">
        <v>46</v>
      </c>
      <c r="B51" s="67"/>
      <c r="C51" s="165">
        <v>0</v>
      </c>
      <c r="D51" s="176">
        <v>0</v>
      </c>
      <c r="E51" s="165">
        <v>0</v>
      </c>
      <c r="F51" s="165"/>
      <c r="G51" s="165">
        <v>0</v>
      </c>
      <c r="H51" s="165">
        <v>0</v>
      </c>
      <c r="I51" s="165">
        <v>0</v>
      </c>
      <c r="J51" s="15"/>
    </row>
    <row r="52" spans="1:10" x14ac:dyDescent="0.2">
      <c r="A52" s="28" t="s">
        <v>17</v>
      </c>
      <c r="B52" s="67"/>
      <c r="C52" s="165">
        <v>4722.7110000000011</v>
      </c>
      <c r="D52" s="176">
        <v>14315.86</v>
      </c>
      <c r="E52" s="165">
        <v>20390.513999999999</v>
      </c>
      <c r="F52" s="165"/>
      <c r="G52" s="165">
        <v>5061.0970000000007</v>
      </c>
      <c r="H52" s="165">
        <v>11636.986000000001</v>
      </c>
      <c r="I52" s="165">
        <v>16150.482</v>
      </c>
      <c r="J52" s="15"/>
    </row>
    <row r="53" spans="1:10" x14ac:dyDescent="0.2">
      <c r="A53" s="28" t="s">
        <v>169</v>
      </c>
      <c r="B53" s="67"/>
      <c r="C53" s="165">
        <v>0</v>
      </c>
      <c r="D53" s="176">
        <v>0</v>
      </c>
      <c r="E53" s="165">
        <v>0</v>
      </c>
      <c r="F53" s="165"/>
      <c r="G53" s="165">
        <v>0</v>
      </c>
      <c r="H53" s="165">
        <v>0</v>
      </c>
      <c r="I53" s="165">
        <v>0</v>
      </c>
      <c r="J53" s="15"/>
    </row>
    <row r="54" spans="1:10" x14ac:dyDescent="0.2">
      <c r="A54" s="28" t="s">
        <v>170</v>
      </c>
      <c r="B54" s="67"/>
      <c r="C54" s="165">
        <v>14.181999999999988</v>
      </c>
      <c r="D54" s="176">
        <v>102.36799999999999</v>
      </c>
      <c r="E54" s="165">
        <v>48.540999999999997</v>
      </c>
      <c r="F54" s="165"/>
      <c r="G54" s="165">
        <v>15.352</v>
      </c>
      <c r="H54" s="165">
        <v>35.256</v>
      </c>
      <c r="I54" s="165">
        <v>44.603999999999999</v>
      </c>
      <c r="J54" s="15"/>
    </row>
    <row r="55" spans="1:10" x14ac:dyDescent="0.2">
      <c r="A55" s="33" t="s">
        <v>232</v>
      </c>
      <c r="B55" s="74"/>
      <c r="C55" s="168">
        <v>4736.8930000000018</v>
      </c>
      <c r="D55" s="177">
        <v>14418.228000000001</v>
      </c>
      <c r="E55" s="168">
        <v>20439.055</v>
      </c>
      <c r="F55" s="168"/>
      <c r="G55" s="168">
        <v>5076.4489999999996</v>
      </c>
      <c r="H55" s="168">
        <v>11672.242</v>
      </c>
      <c r="I55" s="168">
        <v>16195.085999999999</v>
      </c>
      <c r="J55" s="15"/>
    </row>
    <row r="56" spans="1:10" ht="3.2" customHeight="1" x14ac:dyDescent="0.2">
      <c r="A56" s="28"/>
      <c r="B56" s="67"/>
      <c r="C56" s="165"/>
      <c r="D56" s="176"/>
      <c r="E56" s="165"/>
      <c r="F56" s="165"/>
      <c r="G56" s="165"/>
      <c r="H56" s="165"/>
      <c r="I56" s="165"/>
      <c r="J56" s="15"/>
    </row>
    <row r="57" spans="1:10" x14ac:dyDescent="0.2">
      <c r="A57" s="33" t="s">
        <v>233</v>
      </c>
      <c r="B57" s="74"/>
      <c r="C57" s="165"/>
      <c r="D57" s="176"/>
      <c r="E57" s="165"/>
      <c r="F57" s="165"/>
      <c r="G57" s="165"/>
      <c r="H57" s="165"/>
      <c r="I57" s="165"/>
      <c r="J57" s="15"/>
    </row>
    <row r="58" spans="1:10" x14ac:dyDescent="0.2">
      <c r="A58" s="28" t="s">
        <v>42</v>
      </c>
      <c r="B58" s="67"/>
      <c r="C58" s="165">
        <v>0</v>
      </c>
      <c r="D58" s="176">
        <v>0</v>
      </c>
      <c r="E58" s="165">
        <v>-16.247</v>
      </c>
      <c r="F58" s="165"/>
      <c r="G58" s="165">
        <v>0</v>
      </c>
      <c r="H58" s="165">
        <v>0</v>
      </c>
      <c r="I58" s="165">
        <v>-15.85</v>
      </c>
      <c r="J58" s="15"/>
    </row>
    <row r="59" spans="1:10" x14ac:dyDescent="0.2">
      <c r="A59" s="28" t="s">
        <v>171</v>
      </c>
      <c r="B59" s="67"/>
      <c r="C59" s="165">
        <v>-3407.7450000000017</v>
      </c>
      <c r="D59" s="176">
        <v>-10953.711000000001</v>
      </c>
      <c r="E59" s="165">
        <v>-15359.920999999998</v>
      </c>
      <c r="F59" s="165"/>
      <c r="G59" s="165">
        <v>-4513.2090000000007</v>
      </c>
      <c r="H59" s="165">
        <v>-8556.4880000000012</v>
      </c>
      <c r="I59" s="165">
        <v>-10476.952000000001</v>
      </c>
      <c r="J59" s="15"/>
    </row>
    <row r="60" spans="1:10" x14ac:dyDescent="0.2">
      <c r="A60" s="28" t="s">
        <v>172</v>
      </c>
      <c r="B60" s="67"/>
      <c r="C60" s="165">
        <v>0</v>
      </c>
      <c r="D60" s="176">
        <v>0</v>
      </c>
      <c r="E60" s="165">
        <v>0</v>
      </c>
      <c r="F60" s="165"/>
      <c r="G60" s="165">
        <v>0</v>
      </c>
      <c r="H60" s="165">
        <v>0</v>
      </c>
      <c r="I60" s="165">
        <v>0</v>
      </c>
      <c r="J60" s="15"/>
    </row>
    <row r="61" spans="1:10" x14ac:dyDescent="0.2">
      <c r="A61" s="28" t="s">
        <v>173</v>
      </c>
      <c r="B61" s="67"/>
      <c r="C61" s="165">
        <v>-47.188000000004166</v>
      </c>
      <c r="D61" s="176">
        <v>-209.1190000000002</v>
      </c>
      <c r="E61" s="165">
        <v>-248.9279999999988</v>
      </c>
      <c r="F61" s="165"/>
      <c r="G61" s="165">
        <v>-70.438999999995872</v>
      </c>
      <c r="H61" s="165">
        <v>-311.19099999999946</v>
      </c>
      <c r="I61" s="165">
        <v>-413.33899999999966</v>
      </c>
      <c r="J61" s="15"/>
    </row>
    <row r="62" spans="1:10" x14ac:dyDescent="0.2">
      <c r="A62" s="33" t="s">
        <v>234</v>
      </c>
      <c r="B62" s="74"/>
      <c r="C62" s="168">
        <v>-3454.9330000000064</v>
      </c>
      <c r="D62" s="177">
        <v>-11162.830000000002</v>
      </c>
      <c r="E62" s="168">
        <v>-15625.095999999996</v>
      </c>
      <c r="F62" s="168"/>
      <c r="G62" s="168">
        <v>-4583.6479999999965</v>
      </c>
      <c r="H62" s="168">
        <v>-8867.6790000000001</v>
      </c>
      <c r="I62" s="168">
        <v>-10906.141000000001</v>
      </c>
      <c r="J62" s="15"/>
    </row>
    <row r="63" spans="1:10" ht="3.2" customHeight="1" x14ac:dyDescent="0.2">
      <c r="A63" s="28"/>
      <c r="B63" s="67"/>
      <c r="C63" s="165"/>
      <c r="D63" s="176"/>
      <c r="E63" s="165"/>
      <c r="F63" s="165"/>
      <c r="G63" s="165"/>
      <c r="H63" s="165"/>
      <c r="I63" s="165"/>
      <c r="J63" s="15"/>
    </row>
    <row r="64" spans="1:10" x14ac:dyDescent="0.2">
      <c r="A64" s="33" t="s">
        <v>174</v>
      </c>
      <c r="B64" s="74"/>
      <c r="C64" s="168">
        <v>1281.9599999999955</v>
      </c>
      <c r="D64" s="177">
        <v>3255.3979999999992</v>
      </c>
      <c r="E64" s="168">
        <v>4813.9590000000044</v>
      </c>
      <c r="F64" s="168"/>
      <c r="G64" s="168">
        <v>492.80100000000311</v>
      </c>
      <c r="H64" s="168">
        <v>2804.5630000000001</v>
      </c>
      <c r="I64" s="168">
        <v>5288.9449999999979</v>
      </c>
      <c r="J64" s="15"/>
    </row>
    <row r="65" spans="1:13" ht="3.2" customHeight="1" x14ac:dyDescent="0.2">
      <c r="A65" s="28"/>
      <c r="B65" s="67"/>
      <c r="C65" s="165"/>
      <c r="D65" s="176"/>
      <c r="E65" s="165"/>
      <c r="F65" s="165"/>
      <c r="G65" s="165"/>
      <c r="H65" s="165"/>
      <c r="I65" s="165"/>
      <c r="J65" s="15"/>
    </row>
    <row r="66" spans="1:13" x14ac:dyDescent="0.2">
      <c r="A66" s="31" t="s">
        <v>175</v>
      </c>
      <c r="B66" s="30"/>
      <c r="C66" s="171">
        <v>15.926000000003569</v>
      </c>
      <c r="D66" s="178">
        <v>-121.54099999999744</v>
      </c>
      <c r="E66" s="171">
        <v>342.27300000000469</v>
      </c>
      <c r="F66" s="171"/>
      <c r="G66" s="171">
        <v>-1345.1629999999868</v>
      </c>
      <c r="H66" s="171">
        <v>-1122.7509999999893</v>
      </c>
      <c r="I66" s="171">
        <v>-926.68099999999868</v>
      </c>
      <c r="J66" s="15"/>
    </row>
    <row r="67" spans="1:13" x14ac:dyDescent="0.2">
      <c r="A67" s="28" t="s">
        <v>237</v>
      </c>
      <c r="B67" s="67"/>
      <c r="C67" s="172">
        <v>10881.513999999997</v>
      </c>
      <c r="D67" s="176">
        <v>11018.980999999998</v>
      </c>
      <c r="E67" s="165">
        <v>11018.980999999991</v>
      </c>
      <c r="F67" s="165"/>
      <c r="G67" s="172">
        <v>12168.073999999993</v>
      </c>
      <c r="H67" s="172">
        <v>11945.661999999997</v>
      </c>
      <c r="I67" s="172">
        <v>11945.661999999997</v>
      </c>
      <c r="J67" s="15"/>
    </row>
    <row r="68" spans="1:13" x14ac:dyDescent="0.2">
      <c r="A68" s="28" t="s">
        <v>238</v>
      </c>
      <c r="B68" s="67"/>
      <c r="C68" s="172">
        <v>10897.44</v>
      </c>
      <c r="D68" s="176">
        <v>10897.44</v>
      </c>
      <c r="E68" s="165">
        <v>11361.253999999995</v>
      </c>
      <c r="F68" s="165"/>
      <c r="G68" s="172">
        <v>10822.911000000007</v>
      </c>
      <c r="H68" s="172">
        <v>10822.911000000007</v>
      </c>
      <c r="I68" s="172">
        <v>11018.980999999998</v>
      </c>
      <c r="J68" s="15"/>
    </row>
    <row r="69" spans="1:13" ht="3.2" customHeight="1" x14ac:dyDescent="0.2">
      <c r="A69" s="28"/>
      <c r="B69" s="67"/>
      <c r="C69" s="172"/>
      <c r="D69" s="176"/>
      <c r="E69" s="165"/>
      <c r="F69" s="165"/>
      <c r="G69" s="172"/>
      <c r="H69" s="172"/>
      <c r="I69" s="172"/>
      <c r="J69" s="15"/>
    </row>
    <row r="70" spans="1:13" x14ac:dyDescent="0.2">
      <c r="A70" s="38" t="s">
        <v>133</v>
      </c>
      <c r="B70" s="81"/>
      <c r="C70" s="183"/>
      <c r="D70" s="182"/>
      <c r="E70" s="183"/>
      <c r="F70" s="183"/>
      <c r="G70" s="183"/>
      <c r="H70" s="183"/>
      <c r="I70" s="183"/>
      <c r="J70" s="15"/>
    </row>
    <row r="71" spans="1:13" ht="3.2" customHeight="1" x14ac:dyDescent="0.2">
      <c r="A71" s="28"/>
      <c r="B71" s="67"/>
      <c r="C71" s="165"/>
      <c r="D71" s="176"/>
      <c r="E71" s="165"/>
      <c r="F71" s="165"/>
      <c r="G71" s="165"/>
      <c r="H71" s="165"/>
      <c r="I71" s="165"/>
      <c r="J71" s="15"/>
    </row>
    <row r="72" spans="1:13" x14ac:dyDescent="0.2">
      <c r="A72" s="28" t="s">
        <v>25</v>
      </c>
      <c r="B72" s="67"/>
      <c r="C72" s="165">
        <v>705.33800000000701</v>
      </c>
      <c r="D72" s="176">
        <v>535.33200000000215</v>
      </c>
      <c r="E72" s="165">
        <v>1226.5250000000015</v>
      </c>
      <c r="F72" s="165"/>
      <c r="G72" s="165">
        <v>398.90100000000893</v>
      </c>
      <c r="H72" s="165">
        <v>1154.6370000000097</v>
      </c>
      <c r="I72" s="165">
        <v>-113.98599999999715</v>
      </c>
      <c r="J72" s="15"/>
    </row>
    <row r="73" spans="1:13" x14ac:dyDescent="0.2">
      <c r="A73" s="28" t="s">
        <v>176</v>
      </c>
      <c r="B73" s="67"/>
      <c r="C73" s="165">
        <v>-996.52099999999973</v>
      </c>
      <c r="D73" s="176">
        <v>-3241.8989999999994</v>
      </c>
      <c r="E73" s="165">
        <v>-4694.9360000000015</v>
      </c>
      <c r="F73" s="165"/>
      <c r="G73" s="165">
        <v>-1020.4679999999992</v>
      </c>
      <c r="H73" s="165">
        <v>-2959.9049999999997</v>
      </c>
      <c r="I73" s="165">
        <v>-4560.7889999999998</v>
      </c>
      <c r="J73" s="15"/>
    </row>
    <row r="74" spans="1:13" ht="3.2" customHeight="1" x14ac:dyDescent="0.2">
      <c r="A74" s="28"/>
      <c r="B74" s="67"/>
      <c r="C74" s="165"/>
      <c r="D74" s="176"/>
      <c r="E74" s="165"/>
      <c r="F74" s="165"/>
      <c r="G74" s="165"/>
      <c r="H74" s="165"/>
      <c r="I74" s="165"/>
      <c r="J74" s="15"/>
    </row>
    <row r="75" spans="1:13" x14ac:dyDescent="0.2">
      <c r="A75" s="31" t="s">
        <v>177</v>
      </c>
      <c r="B75" s="67">
        <v>4</v>
      </c>
      <c r="C75" s="171">
        <v>-291.18299999999272</v>
      </c>
      <c r="D75" s="178">
        <v>-2706.5669999999973</v>
      </c>
      <c r="E75" s="171">
        <v>-3468.4110000000001</v>
      </c>
      <c r="F75" s="171"/>
      <c r="G75" s="171">
        <v>-621.56699999999023</v>
      </c>
      <c r="H75" s="171">
        <v>-1805.26799999999</v>
      </c>
      <c r="I75" s="171">
        <v>-4674.7749999999969</v>
      </c>
      <c r="J75" s="15"/>
      <c r="M75" s="251"/>
    </row>
    <row r="76" spans="1:13" x14ac:dyDescent="0.2">
      <c r="B76" s="15"/>
      <c r="C76" s="15"/>
      <c r="D76" s="15"/>
      <c r="E76" s="67"/>
      <c r="F76" s="15"/>
      <c r="G76" s="15"/>
      <c r="H76" s="15"/>
      <c r="I76" s="15"/>
      <c r="J76" s="15"/>
    </row>
    <row r="77" spans="1:13" x14ac:dyDescent="0.2">
      <c r="A77" s="323" t="s">
        <v>796</v>
      </c>
      <c r="B77" s="15"/>
      <c r="C77" s="15"/>
      <c r="D77" s="15"/>
      <c r="E77" s="67"/>
      <c r="F77" s="15"/>
      <c r="G77" s="15"/>
      <c r="H77" s="15"/>
      <c r="I77" s="15"/>
      <c r="J77" s="15"/>
    </row>
    <row r="78" spans="1:13" x14ac:dyDescent="0.2">
      <c r="A78" s="323" t="s">
        <v>574</v>
      </c>
      <c r="B78" s="15"/>
      <c r="C78" s="15"/>
      <c r="D78" s="15"/>
      <c r="E78" s="67"/>
      <c r="F78" s="15"/>
      <c r="G78" s="15"/>
      <c r="H78" s="15"/>
      <c r="I78" s="15"/>
      <c r="J78" s="15"/>
    </row>
    <row r="79" spans="1:13" x14ac:dyDescent="0.2">
      <c r="A79" s="680" t="s">
        <v>896</v>
      </c>
      <c r="B79" s="15"/>
      <c r="C79" s="15"/>
      <c r="D79" s="15"/>
      <c r="E79" s="67"/>
      <c r="F79" s="15"/>
      <c r="G79" s="15"/>
      <c r="H79" s="15"/>
      <c r="I79" s="15"/>
      <c r="J79" s="15"/>
    </row>
    <row r="80" spans="1:13" x14ac:dyDescent="0.2">
      <c r="A80" s="443" t="s">
        <v>575</v>
      </c>
      <c r="B80" s="448"/>
      <c r="C80" s="448"/>
      <c r="D80" s="448"/>
      <c r="E80" s="451"/>
      <c r="F80" s="448"/>
      <c r="G80" s="448"/>
      <c r="H80" s="448"/>
      <c r="I80" s="448"/>
      <c r="J80" s="15"/>
    </row>
    <row r="81" spans="2:10" x14ac:dyDescent="0.2">
      <c r="B81" s="15"/>
      <c r="C81" s="15"/>
      <c r="D81" s="15"/>
      <c r="E81" s="67"/>
      <c r="F81" s="15"/>
      <c r="G81" s="15"/>
      <c r="H81" s="15"/>
      <c r="I81" s="15"/>
      <c r="J81" s="15"/>
    </row>
    <row r="82" spans="2:10" x14ac:dyDescent="0.2">
      <c r="B82" s="15"/>
      <c r="C82" s="15"/>
      <c r="D82" s="15"/>
      <c r="E82" s="67"/>
      <c r="F82" s="15"/>
      <c r="G82" s="15"/>
      <c r="H82" s="15"/>
      <c r="I82" s="15"/>
      <c r="J82" s="15"/>
    </row>
    <row r="83" spans="2:10" x14ac:dyDescent="0.2">
      <c r="B83" s="15"/>
      <c r="C83" s="15"/>
      <c r="D83" s="15"/>
      <c r="E83" s="67"/>
      <c r="F83" s="15"/>
      <c r="G83" s="15"/>
      <c r="H83" s="15"/>
      <c r="I83" s="15"/>
      <c r="J83" s="15"/>
    </row>
    <row r="84" spans="2:10" x14ac:dyDescent="0.2">
      <c r="B84" s="15"/>
      <c r="C84" s="15"/>
      <c r="D84" s="15"/>
      <c r="E84" s="67"/>
      <c r="F84" s="15"/>
      <c r="G84" s="15"/>
      <c r="H84" s="15"/>
      <c r="I84" s="15"/>
      <c r="J84" s="15"/>
    </row>
    <row r="85" spans="2:10" x14ac:dyDescent="0.2">
      <c r="B85" s="15"/>
      <c r="C85" s="15"/>
      <c r="D85" s="15"/>
      <c r="E85" s="67"/>
      <c r="F85" s="15"/>
      <c r="G85" s="15"/>
      <c r="H85" s="15"/>
      <c r="I85" s="15"/>
      <c r="J85" s="15"/>
    </row>
    <row r="86" spans="2:10" x14ac:dyDescent="0.2">
      <c r="B86" s="15"/>
      <c r="C86" s="15"/>
      <c r="D86" s="15"/>
      <c r="E86" s="67"/>
      <c r="F86" s="15"/>
      <c r="G86" s="15"/>
      <c r="H86" s="15"/>
      <c r="I86" s="15"/>
      <c r="J86" s="15"/>
    </row>
    <row r="87" spans="2:10" x14ac:dyDescent="0.2">
      <c r="B87" s="15"/>
      <c r="C87" s="15"/>
      <c r="D87" s="15"/>
      <c r="E87" s="67"/>
      <c r="F87" s="15"/>
      <c r="G87" s="15"/>
      <c r="H87" s="15"/>
      <c r="I87" s="15"/>
      <c r="J87" s="15"/>
    </row>
    <row r="88" spans="2:10" x14ac:dyDescent="0.2">
      <c r="B88" s="15"/>
      <c r="C88" s="15"/>
      <c r="D88" s="15"/>
      <c r="E88" s="67"/>
      <c r="F88" s="15"/>
      <c r="G88" s="15"/>
      <c r="H88" s="15"/>
      <c r="I88" s="15"/>
      <c r="J88" s="15"/>
    </row>
    <row r="89" spans="2:10" x14ac:dyDescent="0.2">
      <c r="B89" s="15"/>
      <c r="C89" s="15"/>
      <c r="D89" s="15"/>
      <c r="E89" s="67"/>
      <c r="F89" s="15"/>
      <c r="G89" s="15"/>
      <c r="H89" s="15"/>
      <c r="I89" s="15"/>
      <c r="J89" s="15"/>
    </row>
    <row r="90" spans="2:10" x14ac:dyDescent="0.2">
      <c r="B90" s="15"/>
      <c r="C90" s="15"/>
      <c r="D90" s="15"/>
      <c r="E90" s="67"/>
      <c r="F90" s="15"/>
      <c r="G90" s="15"/>
      <c r="H90" s="15"/>
      <c r="I90" s="15"/>
      <c r="J90" s="15"/>
    </row>
    <row r="91" spans="2:10" x14ac:dyDescent="0.2">
      <c r="B91" s="15"/>
      <c r="C91" s="15"/>
      <c r="D91" s="15"/>
      <c r="E91" s="67"/>
      <c r="F91" s="15"/>
      <c r="G91" s="15"/>
      <c r="H91" s="15"/>
      <c r="I91" s="15"/>
      <c r="J91" s="15"/>
    </row>
    <row r="92" spans="2:10" x14ac:dyDescent="0.2">
      <c r="B92" s="15"/>
      <c r="C92" s="15"/>
      <c r="D92" s="15"/>
      <c r="E92" s="67"/>
      <c r="F92" s="15"/>
      <c r="G92" s="15"/>
      <c r="H92" s="15"/>
      <c r="I92" s="15"/>
      <c r="J92" s="15"/>
    </row>
    <row r="93" spans="2:10" x14ac:dyDescent="0.2">
      <c r="B93" s="15"/>
      <c r="C93" s="15"/>
      <c r="D93" s="15"/>
      <c r="E93" s="67"/>
      <c r="F93" s="15"/>
      <c r="G93" s="15"/>
      <c r="H93" s="15"/>
      <c r="I93" s="15"/>
      <c r="J93" s="15"/>
    </row>
    <row r="94" spans="2:10" x14ac:dyDescent="0.2">
      <c r="B94" s="15"/>
      <c r="C94" s="15"/>
      <c r="D94" s="15"/>
      <c r="E94" s="67"/>
      <c r="F94" s="15"/>
      <c r="G94" s="15"/>
      <c r="H94" s="15"/>
      <c r="I94" s="15"/>
      <c r="J94" s="15"/>
    </row>
    <row r="95" spans="2:10" x14ac:dyDescent="0.2">
      <c r="B95" s="15"/>
      <c r="C95" s="15"/>
      <c r="D95" s="15"/>
      <c r="E95" s="67"/>
      <c r="F95" s="15"/>
      <c r="G95" s="15"/>
      <c r="H95" s="15"/>
      <c r="I95" s="15"/>
      <c r="J95" s="15"/>
    </row>
    <row r="96" spans="2:10" x14ac:dyDescent="0.2">
      <c r="B96" s="15"/>
      <c r="C96" s="15"/>
      <c r="D96" s="15"/>
      <c r="E96" s="67"/>
      <c r="F96" s="15"/>
      <c r="G96" s="15"/>
      <c r="H96" s="15"/>
      <c r="I96" s="15"/>
      <c r="J96" s="15"/>
    </row>
    <row r="97" spans="2:10" x14ac:dyDescent="0.2">
      <c r="B97" s="15"/>
      <c r="C97" s="15"/>
      <c r="D97" s="15"/>
      <c r="E97" s="67"/>
      <c r="F97" s="15"/>
      <c r="G97" s="15"/>
      <c r="H97" s="15"/>
      <c r="I97" s="15"/>
      <c r="J97" s="15"/>
    </row>
    <row r="98" spans="2:10" x14ac:dyDescent="0.2">
      <c r="B98" s="15"/>
      <c r="C98" s="15"/>
      <c r="D98" s="15"/>
      <c r="E98" s="67"/>
      <c r="F98" s="15"/>
      <c r="G98" s="15"/>
      <c r="H98" s="15"/>
      <c r="I98" s="15"/>
      <c r="J98" s="15"/>
    </row>
    <row r="99" spans="2:10" x14ac:dyDescent="0.2">
      <c r="B99" s="15"/>
      <c r="C99" s="15"/>
      <c r="D99" s="15"/>
      <c r="E99" s="67"/>
      <c r="F99" s="15"/>
      <c r="G99" s="15"/>
      <c r="H99" s="15"/>
      <c r="I99" s="15"/>
      <c r="J99" s="15"/>
    </row>
    <row r="100" spans="2:10" x14ac:dyDescent="0.2">
      <c r="B100" s="15"/>
      <c r="C100" s="15"/>
      <c r="D100" s="15"/>
      <c r="E100" s="67"/>
      <c r="F100" s="15"/>
      <c r="G100" s="15"/>
      <c r="H100" s="15"/>
      <c r="I100" s="15"/>
      <c r="J100" s="15"/>
    </row>
    <row r="101" spans="2:10" x14ac:dyDescent="0.2">
      <c r="B101" s="15"/>
      <c r="C101" s="15"/>
      <c r="D101" s="15"/>
      <c r="E101" s="67"/>
      <c r="F101" s="15"/>
      <c r="G101" s="15"/>
      <c r="H101" s="15"/>
      <c r="I101" s="15"/>
      <c r="J101" s="15"/>
    </row>
    <row r="102" spans="2:10" x14ac:dyDescent="0.2">
      <c r="B102" s="15"/>
      <c r="C102" s="15"/>
      <c r="D102" s="15"/>
      <c r="E102" s="67"/>
      <c r="F102" s="15"/>
      <c r="G102" s="15"/>
      <c r="H102" s="15"/>
      <c r="I102" s="15"/>
      <c r="J102" s="15"/>
    </row>
    <row r="103" spans="2:10" x14ac:dyDescent="0.2">
      <c r="B103" s="15"/>
      <c r="C103" s="15"/>
      <c r="D103" s="15"/>
      <c r="E103" s="67"/>
      <c r="F103" s="15"/>
      <c r="G103" s="15"/>
      <c r="H103" s="15"/>
      <c r="I103" s="15"/>
      <c r="J103" s="15"/>
    </row>
    <row r="104" spans="2:10" x14ac:dyDescent="0.2">
      <c r="B104" s="15"/>
      <c r="C104" s="15"/>
      <c r="D104" s="15"/>
      <c r="E104" s="67"/>
      <c r="F104" s="15"/>
      <c r="G104" s="15"/>
      <c r="H104" s="15"/>
      <c r="I104" s="15"/>
      <c r="J104" s="15"/>
    </row>
    <row r="105" spans="2:10" x14ac:dyDescent="0.2">
      <c r="B105" s="15"/>
      <c r="C105" s="15"/>
      <c r="D105" s="15"/>
      <c r="E105" s="67"/>
      <c r="F105" s="15"/>
      <c r="G105" s="15"/>
      <c r="H105" s="15"/>
      <c r="I105" s="15"/>
      <c r="J105" s="15"/>
    </row>
    <row r="106" spans="2:10" x14ac:dyDescent="0.2">
      <c r="B106" s="15"/>
      <c r="C106" s="15"/>
      <c r="D106" s="15"/>
      <c r="E106" s="67"/>
      <c r="F106" s="15"/>
      <c r="G106" s="15"/>
      <c r="H106" s="15"/>
      <c r="I106" s="15"/>
      <c r="J106" s="15"/>
    </row>
    <row r="107" spans="2:10" x14ac:dyDescent="0.2">
      <c r="B107" s="15"/>
      <c r="C107" s="15"/>
      <c r="D107" s="15"/>
      <c r="E107" s="67"/>
      <c r="F107" s="15"/>
      <c r="G107" s="15"/>
      <c r="H107" s="15"/>
      <c r="I107" s="15"/>
      <c r="J107" s="15"/>
    </row>
    <row r="108" spans="2:10" x14ac:dyDescent="0.2">
      <c r="B108" s="15"/>
      <c r="C108" s="15"/>
      <c r="D108" s="15"/>
      <c r="E108" s="67"/>
      <c r="F108" s="15"/>
      <c r="G108" s="15"/>
      <c r="H108" s="15"/>
      <c r="I108" s="15"/>
      <c r="J108" s="15"/>
    </row>
    <row r="109" spans="2:10" x14ac:dyDescent="0.2">
      <c r="B109" s="15"/>
      <c r="C109" s="15"/>
      <c r="D109" s="15"/>
      <c r="E109" s="67"/>
      <c r="F109" s="15"/>
      <c r="G109" s="15"/>
      <c r="H109" s="15"/>
      <c r="I109" s="15"/>
      <c r="J109" s="15"/>
    </row>
    <row r="110" spans="2:10" x14ac:dyDescent="0.2">
      <c r="B110" s="15"/>
      <c r="C110" s="15"/>
      <c r="D110" s="15"/>
      <c r="E110" s="67"/>
      <c r="F110" s="15"/>
      <c r="G110" s="15"/>
      <c r="H110" s="15"/>
      <c r="I110" s="15"/>
      <c r="J110" s="15"/>
    </row>
    <row r="111" spans="2:10" x14ac:dyDescent="0.2">
      <c r="B111" s="15"/>
      <c r="C111" s="15"/>
      <c r="D111" s="15"/>
      <c r="E111" s="67"/>
      <c r="F111" s="15"/>
      <c r="G111" s="15"/>
      <c r="H111" s="15"/>
      <c r="I111" s="15"/>
      <c r="J111" s="15"/>
    </row>
    <row r="112" spans="2:10" x14ac:dyDescent="0.2">
      <c r="B112" s="15"/>
      <c r="C112" s="15"/>
      <c r="D112" s="15"/>
      <c r="E112" s="67"/>
      <c r="F112" s="15"/>
      <c r="G112" s="15"/>
      <c r="H112" s="15"/>
      <c r="I112" s="15"/>
      <c r="J112" s="15"/>
    </row>
    <row r="113" spans="2:10" x14ac:dyDescent="0.2">
      <c r="B113" s="15"/>
      <c r="C113" s="15"/>
      <c r="D113" s="15"/>
      <c r="E113" s="67"/>
      <c r="F113" s="15"/>
      <c r="G113" s="15"/>
      <c r="H113" s="15"/>
      <c r="I113" s="15"/>
      <c r="J113" s="15"/>
    </row>
    <row r="114" spans="2:10" x14ac:dyDescent="0.2">
      <c r="B114" s="15"/>
      <c r="C114" s="15"/>
      <c r="D114" s="15"/>
      <c r="E114" s="67"/>
      <c r="F114" s="15"/>
      <c r="G114" s="15"/>
      <c r="H114" s="15"/>
      <c r="I114" s="15"/>
      <c r="J114" s="15"/>
    </row>
    <row r="115" spans="2:10" x14ac:dyDescent="0.2">
      <c r="B115" s="15"/>
      <c r="C115" s="15"/>
      <c r="D115" s="15"/>
      <c r="E115" s="67"/>
      <c r="F115" s="15"/>
      <c r="G115" s="15"/>
      <c r="H115" s="15"/>
      <c r="I115" s="15"/>
      <c r="J115" s="15"/>
    </row>
    <row r="116" spans="2:10" x14ac:dyDescent="0.2">
      <c r="B116" s="15"/>
      <c r="C116" s="15"/>
      <c r="D116" s="15"/>
      <c r="E116" s="67"/>
      <c r="F116" s="15"/>
      <c r="G116" s="15"/>
      <c r="H116" s="15"/>
      <c r="I116" s="15"/>
      <c r="J116" s="15"/>
    </row>
    <row r="117" spans="2:10" x14ac:dyDescent="0.2">
      <c r="B117" s="15"/>
      <c r="C117" s="15"/>
      <c r="D117" s="15"/>
      <c r="E117" s="67"/>
      <c r="F117" s="15"/>
      <c r="G117" s="15"/>
      <c r="H117" s="15"/>
      <c r="I117" s="15"/>
      <c r="J117" s="15"/>
    </row>
    <row r="118" spans="2:10" x14ac:dyDescent="0.2">
      <c r="B118" s="15"/>
      <c r="C118" s="15"/>
      <c r="D118" s="15"/>
      <c r="E118" s="67"/>
      <c r="F118" s="15"/>
      <c r="G118" s="15"/>
      <c r="H118" s="15"/>
      <c r="I118" s="15"/>
      <c r="J118" s="15"/>
    </row>
    <row r="119" spans="2:10" x14ac:dyDescent="0.2">
      <c r="B119" s="15"/>
      <c r="C119" s="15"/>
      <c r="D119" s="15"/>
      <c r="E119" s="67"/>
      <c r="F119" s="15"/>
      <c r="G119" s="15"/>
      <c r="H119" s="15"/>
      <c r="I119" s="15"/>
      <c r="J119" s="15"/>
    </row>
    <row r="120" spans="2:10" x14ac:dyDescent="0.2">
      <c r="B120" s="15"/>
      <c r="C120" s="15"/>
      <c r="D120" s="15"/>
      <c r="E120" s="67"/>
      <c r="F120" s="15"/>
      <c r="G120" s="15"/>
      <c r="H120" s="15"/>
      <c r="I120" s="15"/>
      <c r="J120" s="15"/>
    </row>
    <row r="121" spans="2:10" x14ac:dyDescent="0.2">
      <c r="B121" s="15"/>
      <c r="C121" s="15"/>
      <c r="D121" s="15"/>
      <c r="E121" s="67"/>
      <c r="F121" s="15"/>
      <c r="G121" s="15"/>
      <c r="H121" s="15"/>
      <c r="I121" s="15"/>
      <c r="J121" s="15"/>
    </row>
    <row r="122" spans="2:10" x14ac:dyDescent="0.2">
      <c r="B122" s="15"/>
      <c r="C122" s="15"/>
      <c r="D122" s="15"/>
      <c r="E122" s="67"/>
      <c r="F122" s="15"/>
      <c r="G122" s="15"/>
      <c r="H122" s="15"/>
      <c r="I122" s="15"/>
      <c r="J122" s="15"/>
    </row>
    <row r="123" spans="2:10" x14ac:dyDescent="0.2">
      <c r="B123" s="15"/>
      <c r="C123" s="15"/>
      <c r="D123" s="15"/>
      <c r="E123" s="67"/>
      <c r="F123" s="15"/>
      <c r="G123" s="15"/>
      <c r="H123" s="15"/>
      <c r="I123" s="15"/>
      <c r="J123" s="15"/>
    </row>
    <row r="124" spans="2:10" x14ac:dyDescent="0.2">
      <c r="B124" s="15"/>
      <c r="C124" s="15"/>
      <c r="D124" s="15"/>
      <c r="E124" s="67"/>
      <c r="F124" s="15"/>
      <c r="G124" s="15"/>
      <c r="H124" s="15"/>
      <c r="I124" s="15"/>
      <c r="J124" s="15"/>
    </row>
    <row r="125" spans="2:10" x14ac:dyDescent="0.2">
      <c r="B125" s="15"/>
      <c r="C125" s="15"/>
      <c r="D125" s="15"/>
      <c r="E125" s="67"/>
      <c r="F125" s="15"/>
      <c r="G125" s="15"/>
      <c r="H125" s="15"/>
      <c r="I125" s="15"/>
      <c r="J125" s="15"/>
    </row>
    <row r="126" spans="2:10" x14ac:dyDescent="0.2">
      <c r="B126" s="15"/>
      <c r="C126" s="15"/>
      <c r="D126" s="15"/>
      <c r="E126" s="67"/>
      <c r="F126" s="15"/>
      <c r="G126" s="15"/>
      <c r="H126" s="15"/>
      <c r="I126" s="15"/>
      <c r="J126" s="15"/>
    </row>
    <row r="127" spans="2:10" x14ac:dyDescent="0.2">
      <c r="B127" s="15"/>
      <c r="C127" s="15"/>
      <c r="D127" s="15"/>
      <c r="E127" s="67"/>
      <c r="F127" s="15"/>
      <c r="G127" s="15"/>
      <c r="H127" s="15"/>
      <c r="I127" s="15"/>
      <c r="J127" s="15"/>
    </row>
    <row r="128" spans="2:10" x14ac:dyDescent="0.2">
      <c r="B128" s="15"/>
      <c r="C128" s="15"/>
      <c r="D128" s="15"/>
      <c r="E128" s="67"/>
      <c r="F128" s="15"/>
      <c r="G128" s="15"/>
      <c r="H128" s="15"/>
      <c r="I128" s="15"/>
      <c r="J128" s="15"/>
    </row>
    <row r="129" spans="2:10" x14ac:dyDescent="0.2">
      <c r="B129" s="15"/>
      <c r="C129" s="15"/>
      <c r="D129" s="15"/>
      <c r="E129" s="67"/>
      <c r="F129" s="15"/>
      <c r="G129" s="15"/>
      <c r="H129" s="15"/>
      <c r="I129" s="15"/>
      <c r="J129" s="15"/>
    </row>
    <row r="130" spans="2:10" x14ac:dyDescent="0.2">
      <c r="B130" s="15"/>
      <c r="C130" s="15"/>
      <c r="D130" s="15"/>
      <c r="E130" s="67"/>
      <c r="F130" s="15"/>
      <c r="G130" s="15"/>
      <c r="H130" s="15"/>
      <c r="I130" s="15"/>
      <c r="J130" s="15"/>
    </row>
    <row r="131" spans="2:10" x14ac:dyDescent="0.2">
      <c r="B131" s="15"/>
      <c r="C131" s="15"/>
      <c r="D131" s="15"/>
      <c r="E131" s="67"/>
      <c r="F131" s="15"/>
      <c r="G131" s="15"/>
      <c r="H131" s="15"/>
      <c r="I131" s="15"/>
      <c r="J131" s="15"/>
    </row>
    <row r="132" spans="2:10" x14ac:dyDescent="0.2">
      <c r="B132" s="15"/>
      <c r="C132" s="15"/>
      <c r="D132" s="15"/>
      <c r="E132" s="67"/>
      <c r="F132" s="15"/>
      <c r="G132" s="15"/>
      <c r="H132" s="15"/>
      <c r="I132" s="15"/>
      <c r="J132" s="15"/>
    </row>
    <row r="133" spans="2:10" x14ac:dyDescent="0.2">
      <c r="B133" s="15"/>
      <c r="C133" s="15"/>
      <c r="D133" s="15"/>
      <c r="E133" s="67"/>
      <c r="F133" s="15"/>
      <c r="G133" s="15"/>
      <c r="H133" s="15"/>
      <c r="I133" s="15"/>
      <c r="J133" s="15"/>
    </row>
    <row r="134" spans="2:10" x14ac:dyDescent="0.2">
      <c r="B134" s="15"/>
      <c r="C134" s="15"/>
      <c r="D134" s="15"/>
      <c r="E134" s="67"/>
      <c r="F134" s="15"/>
      <c r="G134" s="15"/>
      <c r="H134" s="15"/>
      <c r="I134" s="15"/>
      <c r="J134" s="15"/>
    </row>
    <row r="135" spans="2:10" x14ac:dyDescent="0.2">
      <c r="B135" s="15"/>
      <c r="C135" s="15"/>
      <c r="D135" s="15"/>
      <c r="E135" s="67"/>
      <c r="F135" s="15"/>
      <c r="G135" s="15"/>
      <c r="H135" s="15"/>
      <c r="I135" s="15"/>
      <c r="J135" s="15"/>
    </row>
    <row r="136" spans="2:10" x14ac:dyDescent="0.2">
      <c r="B136" s="15"/>
      <c r="C136" s="15"/>
      <c r="D136" s="15"/>
      <c r="E136" s="67"/>
      <c r="F136" s="15"/>
      <c r="G136" s="15"/>
      <c r="H136" s="15"/>
      <c r="I136" s="15"/>
      <c r="J136" s="15"/>
    </row>
    <row r="137" spans="2:10" x14ac:dyDescent="0.2">
      <c r="B137" s="15"/>
      <c r="C137" s="15"/>
      <c r="D137" s="15"/>
      <c r="E137" s="67"/>
      <c r="F137" s="15"/>
      <c r="G137" s="15"/>
      <c r="H137" s="15"/>
      <c r="I137" s="15"/>
      <c r="J137" s="15"/>
    </row>
    <row r="138" spans="2:10" x14ac:dyDescent="0.2">
      <c r="B138" s="15"/>
      <c r="C138" s="15"/>
      <c r="D138" s="15"/>
      <c r="E138" s="67"/>
      <c r="F138" s="15"/>
      <c r="G138" s="15"/>
      <c r="H138" s="15"/>
      <c r="I138" s="15"/>
      <c r="J138" s="15"/>
    </row>
    <row r="139" spans="2:10" x14ac:dyDescent="0.2">
      <c r="B139" s="15"/>
      <c r="C139" s="15"/>
      <c r="D139" s="15"/>
      <c r="E139" s="67"/>
      <c r="F139" s="15"/>
      <c r="G139" s="15"/>
      <c r="H139" s="15"/>
      <c r="I139" s="15"/>
      <c r="J139" s="15"/>
    </row>
    <row r="140" spans="2:10" x14ac:dyDescent="0.2">
      <c r="B140" s="15"/>
      <c r="C140" s="15"/>
      <c r="D140" s="15"/>
      <c r="E140" s="67"/>
      <c r="F140" s="15"/>
      <c r="G140" s="15"/>
      <c r="H140" s="15"/>
      <c r="I140" s="15"/>
      <c r="J140" s="15"/>
    </row>
    <row r="141" spans="2:10" x14ac:dyDescent="0.2">
      <c r="B141" s="15"/>
      <c r="C141" s="15"/>
      <c r="D141" s="15"/>
      <c r="E141" s="67"/>
      <c r="F141" s="15"/>
      <c r="G141" s="15"/>
      <c r="H141" s="15"/>
      <c r="I141" s="15"/>
      <c r="J141" s="15"/>
    </row>
    <row r="142" spans="2:10" x14ac:dyDescent="0.2">
      <c r="B142" s="15"/>
      <c r="C142" s="15"/>
      <c r="D142" s="15"/>
      <c r="E142" s="67"/>
      <c r="F142" s="15"/>
      <c r="G142" s="15"/>
      <c r="H142" s="15"/>
      <c r="I142" s="15"/>
      <c r="J142" s="15"/>
    </row>
    <row r="143" spans="2:10" x14ac:dyDescent="0.2">
      <c r="B143" s="15"/>
      <c r="C143" s="15"/>
      <c r="D143" s="15"/>
      <c r="E143" s="67"/>
      <c r="F143" s="15"/>
      <c r="G143" s="15"/>
      <c r="H143" s="15"/>
      <c r="I143" s="15"/>
      <c r="J143" s="15"/>
    </row>
    <row r="144" spans="2:10" x14ac:dyDescent="0.2">
      <c r="B144" s="15"/>
      <c r="C144" s="15"/>
      <c r="D144" s="15"/>
      <c r="E144" s="67"/>
      <c r="F144" s="15"/>
      <c r="G144" s="15"/>
      <c r="H144" s="15"/>
      <c r="I144" s="15"/>
      <c r="J144" s="15"/>
    </row>
    <row r="145" spans="2:10" x14ac:dyDescent="0.2">
      <c r="B145" s="15"/>
      <c r="C145" s="15"/>
      <c r="D145" s="15"/>
      <c r="E145" s="67"/>
      <c r="F145" s="15"/>
      <c r="G145" s="15"/>
      <c r="H145" s="15"/>
      <c r="I145" s="15"/>
      <c r="J145" s="15"/>
    </row>
    <row r="146" spans="2:10" x14ac:dyDescent="0.2">
      <c r="B146" s="15"/>
      <c r="C146" s="15"/>
      <c r="D146" s="15"/>
      <c r="E146" s="67"/>
      <c r="F146" s="15"/>
      <c r="G146" s="15"/>
      <c r="H146" s="15"/>
      <c r="I146" s="15"/>
      <c r="J146" s="15"/>
    </row>
    <row r="147" spans="2:10" x14ac:dyDescent="0.2">
      <c r="B147" s="15"/>
      <c r="C147" s="15"/>
      <c r="D147" s="15"/>
      <c r="E147" s="67"/>
      <c r="F147" s="15"/>
      <c r="G147" s="15"/>
      <c r="H147" s="15"/>
      <c r="I147" s="15"/>
      <c r="J147" s="15"/>
    </row>
    <row r="148" spans="2:10" x14ac:dyDescent="0.2">
      <c r="B148" s="15"/>
      <c r="C148" s="15"/>
      <c r="D148" s="15"/>
      <c r="E148" s="67"/>
      <c r="F148" s="15"/>
      <c r="G148" s="15"/>
      <c r="H148" s="15"/>
      <c r="I148" s="15"/>
      <c r="J148" s="15"/>
    </row>
    <row r="149" spans="2:10" x14ac:dyDescent="0.2">
      <c r="B149" s="15"/>
      <c r="C149" s="15"/>
      <c r="D149" s="15"/>
      <c r="E149" s="67"/>
      <c r="F149" s="15"/>
      <c r="G149" s="15"/>
      <c r="H149" s="15"/>
      <c r="I149" s="15"/>
      <c r="J149" s="15"/>
    </row>
    <row r="150" spans="2:10" x14ac:dyDescent="0.2">
      <c r="B150" s="15"/>
      <c r="C150" s="15"/>
      <c r="D150" s="15"/>
      <c r="E150" s="67"/>
      <c r="F150" s="15"/>
      <c r="G150" s="15"/>
      <c r="H150" s="15"/>
      <c r="I150" s="15"/>
      <c r="J150" s="15"/>
    </row>
    <row r="151" spans="2:10" x14ac:dyDescent="0.2">
      <c r="B151" s="15"/>
      <c r="C151" s="15"/>
      <c r="D151" s="15"/>
      <c r="E151" s="67"/>
      <c r="F151" s="15"/>
      <c r="G151" s="15"/>
      <c r="H151" s="15"/>
      <c r="I151" s="15"/>
      <c r="J151" s="15"/>
    </row>
    <row r="152" spans="2:10" x14ac:dyDescent="0.2">
      <c r="B152" s="15"/>
      <c r="C152" s="15"/>
      <c r="D152" s="15"/>
      <c r="E152" s="67"/>
      <c r="F152" s="15"/>
      <c r="G152" s="15"/>
      <c r="H152" s="15"/>
      <c r="I152" s="15"/>
      <c r="J152" s="15"/>
    </row>
  </sheetData>
  <mergeCells count="6">
    <mergeCell ref="A3:I3"/>
    <mergeCell ref="A4:I4"/>
    <mergeCell ref="A7:A8"/>
    <mergeCell ref="F7:F8"/>
    <mergeCell ref="C6:E6"/>
    <mergeCell ref="G6:I6"/>
  </mergeCells>
  <phoneticPr fontId="0" type="noConversion"/>
  <pageMargins left="0.75" right="0.75" top="1" bottom="1" header="0.5" footer="0.5"/>
  <pageSetup paperSize="9" scale="80"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rgb="FFFFFF00"/>
  </sheetPr>
  <dimension ref="A1:I54"/>
  <sheetViews>
    <sheetView showGridLines="0" workbookViewId="0"/>
  </sheetViews>
  <sheetFormatPr defaultColWidth="9.140625" defaultRowHeight="12.75" x14ac:dyDescent="0.2"/>
  <cols>
    <col min="1" max="1" width="46.42578125" style="325" customWidth="1"/>
    <col min="2" max="2" width="2.140625" style="325" customWidth="1"/>
    <col min="3" max="3" width="9.140625" style="325" customWidth="1"/>
    <col min="4" max="5" width="9.140625" style="325"/>
    <col min="6" max="6" width="2.42578125" style="325" customWidth="1"/>
    <col min="7" max="7" width="9.140625" style="325" customWidth="1"/>
    <col min="8" max="16384" width="9.140625" style="325"/>
  </cols>
  <sheetData>
    <row r="1" spans="1:9" x14ac:dyDescent="0.2">
      <c r="A1" s="325" t="s">
        <v>566</v>
      </c>
    </row>
    <row r="3" spans="1:9" ht="18.75" x14ac:dyDescent="0.25">
      <c r="A3" s="728" t="s">
        <v>760</v>
      </c>
      <c r="B3" s="728"/>
      <c r="C3" s="728"/>
      <c r="D3" s="728"/>
      <c r="E3" s="728"/>
      <c r="F3" s="728"/>
      <c r="G3" s="728"/>
      <c r="H3" s="728"/>
      <c r="I3" s="728"/>
    </row>
    <row r="4" spans="1:9" ht="6.75" customHeight="1" x14ac:dyDescent="0.25">
      <c r="A4" s="326"/>
      <c r="B4" s="326"/>
      <c r="C4" s="326"/>
      <c r="D4" s="326"/>
      <c r="E4" s="326"/>
      <c r="F4" s="326"/>
      <c r="G4" s="326"/>
      <c r="H4" s="326"/>
      <c r="I4" s="326"/>
    </row>
    <row r="5" spans="1:9" ht="2.1" customHeight="1" x14ac:dyDescent="0.2">
      <c r="A5" s="327"/>
      <c r="B5" s="327"/>
      <c r="C5" s="327"/>
      <c r="D5" s="327"/>
      <c r="E5" s="327"/>
      <c r="F5" s="327"/>
      <c r="G5" s="327"/>
      <c r="H5" s="327"/>
      <c r="I5" s="327"/>
    </row>
    <row r="6" spans="1:9" ht="3.2" customHeight="1" x14ac:dyDescent="0.2">
      <c r="A6" s="328"/>
      <c r="B6" s="328"/>
      <c r="C6" s="328"/>
      <c r="D6" s="328"/>
      <c r="E6" s="328"/>
      <c r="F6" s="328"/>
      <c r="G6" s="328"/>
      <c r="H6" s="328"/>
      <c r="I6" s="328"/>
    </row>
    <row r="7" spans="1:9" x14ac:dyDescent="0.2">
      <c r="A7" s="729" t="s">
        <v>50</v>
      </c>
      <c r="B7" s="729"/>
      <c r="C7" s="729"/>
      <c r="D7" s="729"/>
      <c r="E7" s="729"/>
      <c r="F7" s="729"/>
      <c r="G7" s="729"/>
      <c r="H7" s="729"/>
      <c r="I7" s="729"/>
    </row>
    <row r="8" spans="1:9" ht="3.2" customHeight="1" x14ac:dyDescent="0.2">
      <c r="A8" s="329"/>
      <c r="B8" s="329"/>
      <c r="C8" s="329"/>
      <c r="D8" s="329"/>
      <c r="E8" s="329"/>
      <c r="F8" s="329"/>
      <c r="G8" s="329"/>
      <c r="H8" s="329"/>
      <c r="I8" s="329"/>
    </row>
    <row r="9" spans="1:9" x14ac:dyDescent="0.2">
      <c r="A9" s="330"/>
      <c r="B9" s="330"/>
      <c r="C9" s="725" t="s">
        <v>534</v>
      </c>
      <c r="D9" s="725"/>
      <c r="E9" s="725"/>
      <c r="F9" s="331"/>
      <c r="G9" s="726" t="s">
        <v>531</v>
      </c>
      <c r="H9" s="726"/>
      <c r="I9" s="726"/>
    </row>
    <row r="10" spans="1:9" ht="33.75" x14ac:dyDescent="0.2">
      <c r="A10" s="332"/>
      <c r="B10" s="332"/>
      <c r="C10" s="333" t="s">
        <v>837</v>
      </c>
      <c r="D10" s="334" t="s">
        <v>838</v>
      </c>
      <c r="E10" s="335" t="s">
        <v>555</v>
      </c>
      <c r="F10" s="727"/>
      <c r="G10" s="333" t="s">
        <v>837</v>
      </c>
      <c r="H10" s="333" t="s">
        <v>838</v>
      </c>
      <c r="I10" s="336" t="s">
        <v>556</v>
      </c>
    </row>
    <row r="11" spans="1:9" ht="11.25" customHeight="1" x14ac:dyDescent="0.2">
      <c r="A11" s="332"/>
      <c r="B11" s="332"/>
      <c r="C11" s="332"/>
      <c r="D11" s="337" t="s">
        <v>0</v>
      </c>
      <c r="E11" s="338" t="s">
        <v>0</v>
      </c>
      <c r="F11" s="727"/>
      <c r="G11" s="338"/>
      <c r="H11" s="338" t="s">
        <v>0</v>
      </c>
      <c r="I11" s="338" t="s">
        <v>0</v>
      </c>
    </row>
    <row r="12" spans="1:9" x14ac:dyDescent="0.2">
      <c r="A12" s="332"/>
      <c r="B12" s="332"/>
      <c r="C12" s="332"/>
      <c r="D12" s="339"/>
      <c r="E12" s="340"/>
      <c r="F12" s="341"/>
      <c r="G12" s="341"/>
      <c r="H12" s="341"/>
      <c r="I12" s="341"/>
    </row>
    <row r="13" spans="1:9" ht="10.5" customHeight="1" x14ac:dyDescent="0.2">
      <c r="A13" s="342" t="s">
        <v>557</v>
      </c>
      <c r="B13" s="342"/>
      <c r="C13" s="342"/>
      <c r="D13" s="343"/>
      <c r="E13" s="342"/>
      <c r="F13" s="342"/>
      <c r="G13" s="342"/>
      <c r="H13" s="342"/>
      <c r="I13" s="342"/>
    </row>
    <row r="14" spans="1:9" ht="10.5" customHeight="1" x14ac:dyDescent="0.2">
      <c r="A14" s="344" t="s">
        <v>558</v>
      </c>
      <c r="B14" s="344"/>
      <c r="C14" s="345">
        <v>73.275999999999982</v>
      </c>
      <c r="D14" s="346">
        <v>237.90899999999999</v>
      </c>
      <c r="E14" s="345">
        <v>318.73899999999998</v>
      </c>
      <c r="F14" s="345"/>
      <c r="G14" s="345">
        <v>34.167000000000002</v>
      </c>
      <c r="H14" s="345">
        <v>183.77</v>
      </c>
      <c r="I14" s="345">
        <v>277.68799999999999</v>
      </c>
    </row>
    <row r="15" spans="1:9" ht="10.5" customHeight="1" x14ac:dyDescent="0.2">
      <c r="A15" s="344" t="s">
        <v>559</v>
      </c>
      <c r="B15" s="344"/>
      <c r="C15" s="345">
        <v>19.958000000000006</v>
      </c>
      <c r="D15" s="346">
        <v>59.874000000000002</v>
      </c>
      <c r="E15" s="345">
        <v>79.8</v>
      </c>
      <c r="F15" s="345"/>
      <c r="G15" s="345">
        <v>43.052000000000007</v>
      </c>
      <c r="H15" s="345">
        <v>129.15600000000001</v>
      </c>
      <c r="I15" s="345">
        <v>261.90100000000001</v>
      </c>
    </row>
    <row r="16" spans="1:9" ht="10.5" customHeight="1" x14ac:dyDescent="0.2">
      <c r="A16" s="344" t="s">
        <v>560</v>
      </c>
      <c r="B16" s="344"/>
      <c r="C16" s="345">
        <v>253.67100000000005</v>
      </c>
      <c r="D16" s="346">
        <v>966.39800000000002</v>
      </c>
      <c r="E16" s="345">
        <v>1412.8430000000001</v>
      </c>
      <c r="F16" s="345"/>
      <c r="G16" s="345">
        <v>315.76899999999989</v>
      </c>
      <c r="H16" s="345">
        <v>1045.8869999999999</v>
      </c>
      <c r="I16" s="345">
        <v>1421.8050000000001</v>
      </c>
    </row>
    <row r="17" spans="1:9" ht="10.5" customHeight="1" x14ac:dyDescent="0.2">
      <c r="A17" s="344" t="s">
        <v>561</v>
      </c>
      <c r="B17" s="344"/>
      <c r="C17" s="345">
        <v>630.37300000000005</v>
      </c>
      <c r="D17" s="346">
        <v>1228.171</v>
      </c>
      <c r="E17" s="345">
        <v>1229.732</v>
      </c>
      <c r="F17" s="345"/>
      <c r="G17" s="345">
        <v>597.16499999999996</v>
      </c>
      <c r="H17" s="345">
        <v>1164.6089999999999</v>
      </c>
      <c r="I17" s="345">
        <v>1171.9169999999999</v>
      </c>
    </row>
    <row r="18" spans="1:9" ht="10.5" customHeight="1" x14ac:dyDescent="0.2">
      <c r="A18" s="344" t="s">
        <v>562</v>
      </c>
      <c r="B18" s="344"/>
      <c r="C18" s="345">
        <v>426.07099999999991</v>
      </c>
      <c r="D18" s="346">
        <v>1334.5229999999999</v>
      </c>
      <c r="E18" s="345">
        <v>1980.627</v>
      </c>
      <c r="F18" s="345"/>
      <c r="G18" s="345">
        <v>455.75800000000004</v>
      </c>
      <c r="H18" s="345">
        <v>1503.64</v>
      </c>
      <c r="I18" s="345">
        <v>2146.9209999999998</v>
      </c>
    </row>
    <row r="19" spans="1:9" ht="10.5" customHeight="1" x14ac:dyDescent="0.2">
      <c r="A19" s="347" t="s">
        <v>563</v>
      </c>
      <c r="B19" s="347"/>
      <c r="C19" s="348">
        <v>1403.3490000000002</v>
      </c>
      <c r="D19" s="349">
        <v>3826.875</v>
      </c>
      <c r="E19" s="348">
        <v>5021.741</v>
      </c>
      <c r="F19" s="348"/>
      <c r="G19" s="348">
        <v>1445.9110000000001</v>
      </c>
      <c r="H19" s="348">
        <v>4027.0619999999999</v>
      </c>
      <c r="I19" s="348">
        <v>5280.232</v>
      </c>
    </row>
    <row r="20" spans="1:9" ht="3.2" customHeight="1" x14ac:dyDescent="0.2">
      <c r="A20" s="344"/>
      <c r="B20" s="344"/>
      <c r="C20" s="345"/>
      <c r="D20" s="346"/>
      <c r="E20" s="345"/>
      <c r="F20" s="345"/>
      <c r="G20" s="345"/>
      <c r="H20" s="345"/>
      <c r="I20" s="345"/>
    </row>
    <row r="21" spans="1:9" ht="10.5" customHeight="1" x14ac:dyDescent="0.2">
      <c r="A21" s="342" t="s">
        <v>564</v>
      </c>
      <c r="B21" s="342"/>
      <c r="C21" s="345"/>
      <c r="D21" s="346"/>
      <c r="E21" s="345"/>
      <c r="F21" s="345"/>
      <c r="G21" s="345"/>
      <c r="H21" s="345"/>
      <c r="I21" s="345"/>
    </row>
    <row r="22" spans="1:9" ht="10.5" customHeight="1" x14ac:dyDescent="0.2">
      <c r="A22" s="344" t="s">
        <v>558</v>
      </c>
      <c r="B22" s="344"/>
      <c r="C22" s="345">
        <v>10.514000000000003</v>
      </c>
      <c r="D22" s="346">
        <v>36.92</v>
      </c>
      <c r="E22" s="345">
        <v>49.228000000000002</v>
      </c>
      <c r="F22" s="345"/>
      <c r="G22" s="345">
        <v>9.1940000000000026</v>
      </c>
      <c r="H22" s="345">
        <v>36.703000000000003</v>
      </c>
      <c r="I22" s="345">
        <v>138.14699999999999</v>
      </c>
    </row>
    <row r="23" spans="1:9" ht="10.5" customHeight="1" x14ac:dyDescent="0.2">
      <c r="A23" s="344" t="s">
        <v>559</v>
      </c>
      <c r="B23" s="344"/>
      <c r="C23" s="345">
        <v>13.922999999999998</v>
      </c>
      <c r="D23" s="346">
        <v>41.768999999999998</v>
      </c>
      <c r="E23" s="345">
        <v>55.7</v>
      </c>
      <c r="F23" s="345"/>
      <c r="G23" s="345">
        <v>26.888999999999996</v>
      </c>
      <c r="H23" s="345">
        <v>80.665999999999997</v>
      </c>
      <c r="I23" s="345">
        <v>163.17099999999999</v>
      </c>
    </row>
    <row r="24" spans="1:9" ht="10.5" customHeight="1" x14ac:dyDescent="0.2">
      <c r="A24" s="344" t="s">
        <v>560</v>
      </c>
      <c r="B24" s="344"/>
      <c r="C24" s="345">
        <v>35.249000000000002</v>
      </c>
      <c r="D24" s="346">
        <v>80.64</v>
      </c>
      <c r="E24" s="345">
        <v>86.591999999999999</v>
      </c>
      <c r="F24" s="345"/>
      <c r="G24" s="345">
        <v>25.816000000000003</v>
      </c>
      <c r="H24" s="345">
        <v>72.694000000000003</v>
      </c>
      <c r="I24" s="345">
        <v>103.34</v>
      </c>
    </row>
    <row r="25" spans="1:9" ht="10.5" customHeight="1" x14ac:dyDescent="0.2">
      <c r="A25" s="344" t="s">
        <v>561</v>
      </c>
      <c r="B25" s="344"/>
      <c r="C25" s="345">
        <v>3.0389999999999997</v>
      </c>
      <c r="D25" s="346">
        <v>12.131</v>
      </c>
      <c r="E25" s="345">
        <v>17.460999999999999</v>
      </c>
      <c r="F25" s="345"/>
      <c r="G25" s="345">
        <v>11.523</v>
      </c>
      <c r="H25" s="345">
        <v>11.523</v>
      </c>
      <c r="I25" s="345">
        <v>15.913</v>
      </c>
    </row>
    <row r="26" spans="1:9" ht="10.5" customHeight="1" x14ac:dyDescent="0.2">
      <c r="A26" s="344" t="s">
        <v>562</v>
      </c>
      <c r="B26" s="344"/>
      <c r="C26" s="345">
        <v>68.036000000000001</v>
      </c>
      <c r="D26" s="346">
        <v>119.587</v>
      </c>
      <c r="E26" s="345">
        <v>290.78399999999999</v>
      </c>
      <c r="F26" s="345"/>
      <c r="G26" s="345">
        <v>50.595999999999997</v>
      </c>
      <c r="H26" s="345">
        <v>81.311999999999998</v>
      </c>
      <c r="I26" s="345">
        <v>128.755</v>
      </c>
    </row>
    <row r="27" spans="1:9" ht="10.5" customHeight="1" x14ac:dyDescent="0.2">
      <c r="A27" s="350" t="s">
        <v>565</v>
      </c>
      <c r="B27" s="350"/>
      <c r="C27" s="351">
        <v>130.76100000000002</v>
      </c>
      <c r="D27" s="352">
        <v>291.04700000000003</v>
      </c>
      <c r="E27" s="351">
        <v>499.76499999999999</v>
      </c>
      <c r="F27" s="351"/>
      <c r="G27" s="351">
        <v>124.01799999999997</v>
      </c>
      <c r="H27" s="351">
        <v>282.89799999999997</v>
      </c>
      <c r="I27" s="351">
        <v>549.32600000000002</v>
      </c>
    </row>
    <row r="28" spans="1:9" ht="3.2" customHeight="1" x14ac:dyDescent="0.2">
      <c r="A28" s="353"/>
      <c r="B28" s="353"/>
      <c r="C28" s="353"/>
      <c r="D28" s="353"/>
      <c r="E28" s="353"/>
      <c r="F28" s="353"/>
      <c r="G28" s="353"/>
      <c r="H28" s="353"/>
      <c r="I28" s="353"/>
    </row>
    <row r="29" spans="1:9" x14ac:dyDescent="0.2">
      <c r="A29" s="730" t="s">
        <v>240</v>
      </c>
      <c r="B29" s="730"/>
      <c r="C29" s="730"/>
      <c r="D29" s="730"/>
      <c r="E29" s="730"/>
      <c r="F29" s="730"/>
      <c r="G29" s="730"/>
      <c r="H29" s="730"/>
      <c r="I29" s="730"/>
    </row>
    <row r="30" spans="1:9" ht="3.2" customHeight="1" x14ac:dyDescent="0.2">
      <c r="A30" s="329"/>
      <c r="B30" s="329"/>
      <c r="C30" s="329"/>
      <c r="D30" s="329"/>
      <c r="E30" s="329"/>
      <c r="F30" s="329"/>
      <c r="G30" s="329"/>
      <c r="H30" s="329"/>
      <c r="I30" s="329"/>
    </row>
    <row r="31" spans="1:9" x14ac:dyDescent="0.2">
      <c r="A31" s="330"/>
      <c r="B31" s="330"/>
      <c r="C31" s="725" t="s">
        <v>534</v>
      </c>
      <c r="D31" s="725"/>
      <c r="E31" s="725"/>
      <c r="F31" s="331"/>
      <c r="G31" s="726" t="s">
        <v>531</v>
      </c>
      <c r="H31" s="726"/>
      <c r="I31" s="726"/>
    </row>
    <row r="32" spans="1:9" ht="33.75" x14ac:dyDescent="0.2">
      <c r="A32" s="354"/>
      <c r="B32" s="354"/>
      <c r="C32" s="333" t="s">
        <v>837</v>
      </c>
      <c r="D32" s="334" t="s">
        <v>838</v>
      </c>
      <c r="E32" s="335" t="s">
        <v>555</v>
      </c>
      <c r="F32" s="727"/>
      <c r="G32" s="333" t="s">
        <v>837</v>
      </c>
      <c r="H32" s="333" t="s">
        <v>838</v>
      </c>
      <c r="I32" s="336" t="s">
        <v>556</v>
      </c>
    </row>
    <row r="33" spans="1:9" ht="11.25" customHeight="1" x14ac:dyDescent="0.2">
      <c r="A33" s="354"/>
      <c r="B33" s="354"/>
      <c r="C33" s="332"/>
      <c r="D33" s="337" t="s">
        <v>0</v>
      </c>
      <c r="E33" s="662" t="s">
        <v>0</v>
      </c>
      <c r="F33" s="727"/>
      <c r="G33" s="662"/>
      <c r="H33" s="662" t="s">
        <v>0</v>
      </c>
      <c r="I33" s="662" t="s">
        <v>0</v>
      </c>
    </row>
    <row r="34" spans="1:9" ht="3.2" customHeight="1" x14ac:dyDescent="0.2">
      <c r="A34" s="354"/>
      <c r="B34" s="354"/>
      <c r="C34" s="354"/>
      <c r="D34" s="355"/>
      <c r="E34" s="356"/>
      <c r="F34" s="357"/>
      <c r="G34" s="357"/>
      <c r="H34" s="357"/>
      <c r="I34" s="357"/>
    </row>
    <row r="35" spans="1:9" ht="10.5" customHeight="1" x14ac:dyDescent="0.2">
      <c r="A35" s="342" t="s">
        <v>557</v>
      </c>
      <c r="B35" s="342"/>
      <c r="C35" s="342"/>
      <c r="D35" s="343"/>
      <c r="E35" s="342"/>
      <c r="F35" s="342"/>
      <c r="G35" s="342"/>
      <c r="H35" s="342"/>
      <c r="I35" s="342"/>
    </row>
    <row r="36" spans="1:9" ht="10.5" customHeight="1" x14ac:dyDescent="0.2">
      <c r="A36" s="344" t="s">
        <v>558</v>
      </c>
      <c r="B36" s="344"/>
      <c r="C36" s="345">
        <v>73.818000000000012</v>
      </c>
      <c r="D36" s="346">
        <v>238.524</v>
      </c>
      <c r="E36" s="345">
        <v>318.73899999999998</v>
      </c>
      <c r="F36" s="345"/>
      <c r="G36" s="345">
        <v>34.194999999999993</v>
      </c>
      <c r="H36" s="345">
        <v>183.85599999999999</v>
      </c>
      <c r="I36" s="345">
        <v>281.19299999999998</v>
      </c>
    </row>
    <row r="37" spans="1:9" ht="10.5" customHeight="1" x14ac:dyDescent="0.2">
      <c r="A37" s="344" t="s">
        <v>559</v>
      </c>
      <c r="B37" s="344"/>
      <c r="C37" s="345">
        <v>19.958000000000006</v>
      </c>
      <c r="D37" s="346">
        <v>59.874000000000002</v>
      </c>
      <c r="E37" s="345">
        <v>79.8</v>
      </c>
      <c r="F37" s="345"/>
      <c r="G37" s="345">
        <v>43.052000000000007</v>
      </c>
      <c r="H37" s="345">
        <v>129.15600000000001</v>
      </c>
      <c r="I37" s="345">
        <v>261.90100000000001</v>
      </c>
    </row>
    <row r="38" spans="1:9" ht="10.5" customHeight="1" x14ac:dyDescent="0.2">
      <c r="A38" s="344" t="s">
        <v>560</v>
      </c>
      <c r="B38" s="344"/>
      <c r="C38" s="345">
        <v>437.14099999999985</v>
      </c>
      <c r="D38" s="346">
        <v>1515.271</v>
      </c>
      <c r="E38" s="345">
        <v>2253.127</v>
      </c>
      <c r="F38" s="345"/>
      <c r="G38" s="345">
        <v>500.8929999999998</v>
      </c>
      <c r="H38" s="345">
        <v>1593.9469999999999</v>
      </c>
      <c r="I38" s="345">
        <v>2185.8150000000001</v>
      </c>
    </row>
    <row r="39" spans="1:9" ht="10.5" customHeight="1" x14ac:dyDescent="0.2">
      <c r="A39" s="344" t="s">
        <v>561</v>
      </c>
      <c r="B39" s="344"/>
      <c r="C39" s="345">
        <v>630.37300000000005</v>
      </c>
      <c r="D39" s="346">
        <v>1228.171</v>
      </c>
      <c r="E39" s="345">
        <v>1229.732</v>
      </c>
      <c r="F39" s="345"/>
      <c r="G39" s="345">
        <v>597.16499999999996</v>
      </c>
      <c r="H39" s="345">
        <v>1164.6089999999999</v>
      </c>
      <c r="I39" s="345">
        <v>1171.9169999999999</v>
      </c>
    </row>
    <row r="40" spans="1:9" ht="10.5" customHeight="1" x14ac:dyDescent="0.2">
      <c r="A40" s="344" t="s">
        <v>562</v>
      </c>
      <c r="B40" s="344"/>
      <c r="C40" s="345">
        <v>4.0630000000000006</v>
      </c>
      <c r="D40" s="346">
        <v>7.82</v>
      </c>
      <c r="E40" s="345">
        <v>18.303999999999998</v>
      </c>
      <c r="F40" s="345"/>
      <c r="G40" s="345">
        <v>11.065999999999999</v>
      </c>
      <c r="H40" s="345">
        <v>22.228999999999999</v>
      </c>
      <c r="I40" s="345">
        <v>26.318999999999999</v>
      </c>
    </row>
    <row r="41" spans="1:9" ht="10.5" customHeight="1" x14ac:dyDescent="0.2">
      <c r="A41" s="347" t="s">
        <v>563</v>
      </c>
      <c r="B41" s="347"/>
      <c r="C41" s="348">
        <v>1165.3530000000001</v>
      </c>
      <c r="D41" s="349">
        <v>3049.6600000000003</v>
      </c>
      <c r="E41" s="348">
        <v>3899.7020000000002</v>
      </c>
      <c r="F41" s="348"/>
      <c r="G41" s="348">
        <v>1186.3709999999996</v>
      </c>
      <c r="H41" s="348">
        <v>3093.7969999999996</v>
      </c>
      <c r="I41" s="348">
        <v>3927.145</v>
      </c>
    </row>
    <row r="42" spans="1:9" ht="3.2" customHeight="1" x14ac:dyDescent="0.2">
      <c r="A42" s="344"/>
      <c r="B42" s="344"/>
      <c r="C42" s="345"/>
      <c r="D42" s="346"/>
      <c r="E42" s="345"/>
      <c r="F42" s="345"/>
      <c r="G42" s="345"/>
      <c r="H42" s="345"/>
      <c r="I42" s="345"/>
    </row>
    <row r="43" spans="1:9" ht="10.5" customHeight="1" x14ac:dyDescent="0.2">
      <c r="A43" s="342" t="s">
        <v>564</v>
      </c>
      <c r="B43" s="342"/>
      <c r="C43" s="345"/>
      <c r="D43" s="346"/>
      <c r="E43" s="345"/>
      <c r="F43" s="345"/>
      <c r="G43" s="345"/>
      <c r="H43" s="345"/>
      <c r="I43" s="345"/>
    </row>
    <row r="44" spans="1:9" ht="10.5" customHeight="1" x14ac:dyDescent="0.2">
      <c r="A44" s="344" t="s">
        <v>558</v>
      </c>
      <c r="B44" s="344"/>
      <c r="C44" s="345">
        <v>10.514000000000003</v>
      </c>
      <c r="D44" s="346">
        <v>36.92</v>
      </c>
      <c r="E44" s="345">
        <v>50.228000000000002</v>
      </c>
      <c r="F44" s="345"/>
      <c r="G44" s="345">
        <v>9.1940000000000026</v>
      </c>
      <c r="H44" s="345">
        <v>37.465000000000003</v>
      </c>
      <c r="I44" s="345">
        <v>138.14699999999999</v>
      </c>
    </row>
    <row r="45" spans="1:9" ht="10.5" customHeight="1" x14ac:dyDescent="0.2">
      <c r="A45" s="344" t="s">
        <v>559</v>
      </c>
      <c r="B45" s="344"/>
      <c r="C45" s="345">
        <v>13.922999999999998</v>
      </c>
      <c r="D45" s="346">
        <v>41.768999999999998</v>
      </c>
      <c r="E45" s="345">
        <v>55.7</v>
      </c>
      <c r="F45" s="345"/>
      <c r="G45" s="345">
        <v>26.888999999999996</v>
      </c>
      <c r="H45" s="345">
        <v>80.665999999999997</v>
      </c>
      <c r="I45" s="345">
        <v>163.17099999999999</v>
      </c>
    </row>
    <row r="46" spans="1:9" ht="10.5" customHeight="1" x14ac:dyDescent="0.2">
      <c r="A46" s="344" t="s">
        <v>560</v>
      </c>
      <c r="B46" s="344"/>
      <c r="C46" s="345">
        <v>39.680000000000007</v>
      </c>
      <c r="D46" s="346">
        <v>131.048</v>
      </c>
      <c r="E46" s="345">
        <v>136.32900000000001</v>
      </c>
      <c r="F46" s="345"/>
      <c r="G46" s="345">
        <v>39.483999999999995</v>
      </c>
      <c r="H46" s="345">
        <v>92.700999999999993</v>
      </c>
      <c r="I46" s="345">
        <v>164.828</v>
      </c>
    </row>
    <row r="47" spans="1:9" ht="10.5" customHeight="1" x14ac:dyDescent="0.2">
      <c r="A47" s="344" t="s">
        <v>561</v>
      </c>
      <c r="B47" s="344"/>
      <c r="C47" s="345">
        <v>3.0389999999999997</v>
      </c>
      <c r="D47" s="346">
        <v>12.131</v>
      </c>
      <c r="E47" s="345">
        <v>17.460999999999999</v>
      </c>
      <c r="F47" s="345"/>
      <c r="G47" s="345">
        <v>11.523</v>
      </c>
      <c r="H47" s="345">
        <v>11.523</v>
      </c>
      <c r="I47" s="345">
        <v>15.913</v>
      </c>
    </row>
    <row r="48" spans="1:9" ht="10.5" customHeight="1" x14ac:dyDescent="0.2">
      <c r="A48" s="344" t="s">
        <v>562</v>
      </c>
      <c r="B48" s="344"/>
      <c r="C48" s="345">
        <v>0</v>
      </c>
      <c r="D48" s="346">
        <v>0</v>
      </c>
      <c r="E48" s="358">
        <v>0</v>
      </c>
      <c r="F48" s="345"/>
      <c r="G48" s="358">
        <v>0</v>
      </c>
      <c r="H48" s="358">
        <v>1.4E-2</v>
      </c>
      <c r="I48" s="345">
        <v>0</v>
      </c>
    </row>
    <row r="49" spans="1:9" ht="10.5" customHeight="1" x14ac:dyDescent="0.2">
      <c r="A49" s="359" t="s">
        <v>565</v>
      </c>
      <c r="B49" s="359"/>
      <c r="C49" s="360">
        <v>67.155999999999977</v>
      </c>
      <c r="D49" s="361">
        <v>221.86799999999999</v>
      </c>
      <c r="E49" s="360">
        <v>259.71800000000002</v>
      </c>
      <c r="F49" s="360"/>
      <c r="G49" s="360">
        <v>87.09</v>
      </c>
      <c r="H49" s="360">
        <v>222.369</v>
      </c>
      <c r="I49" s="360">
        <v>482.07299999999998</v>
      </c>
    </row>
    <row r="50" spans="1:9" x14ac:dyDescent="0.2">
      <c r="A50" s="359"/>
      <c r="B50" s="359"/>
      <c r="C50" s="359"/>
      <c r="D50" s="360"/>
      <c r="E50" s="360"/>
      <c r="F50" s="360"/>
      <c r="G50" s="360"/>
      <c r="H50" s="360"/>
      <c r="I50" s="360"/>
    </row>
    <row r="51" spans="1:9" ht="12.75" customHeight="1" x14ac:dyDescent="0.2">
      <c r="A51" s="453" t="s">
        <v>578</v>
      </c>
      <c r="B51" s="362"/>
      <c r="C51" s="362"/>
      <c r="D51" s="363"/>
      <c r="E51" s="364"/>
      <c r="F51" s="363"/>
      <c r="G51" s="363"/>
      <c r="H51" s="363"/>
      <c r="I51" s="363"/>
    </row>
    <row r="52" spans="1:9" x14ac:dyDescent="0.2">
      <c r="A52" s="453" t="s">
        <v>836</v>
      </c>
      <c r="B52" s="362"/>
      <c r="C52" s="362"/>
      <c r="D52" s="363"/>
      <c r="E52" s="363"/>
      <c r="F52" s="363"/>
      <c r="G52" s="363"/>
      <c r="H52" s="363"/>
      <c r="I52" s="363"/>
    </row>
    <row r="53" spans="1:9" x14ac:dyDescent="0.2">
      <c r="A53" s="344" t="s">
        <v>603</v>
      </c>
      <c r="B53" s="365"/>
      <c r="C53" s="365"/>
      <c r="D53" s="344"/>
      <c r="E53" s="344"/>
      <c r="F53" s="344"/>
      <c r="G53" s="344"/>
      <c r="H53" s="344"/>
      <c r="I53" s="344"/>
    </row>
    <row r="54" spans="1:9" x14ac:dyDescent="0.2">
      <c r="A54" s="454" t="s">
        <v>577</v>
      </c>
      <c r="B54" s="452"/>
      <c r="C54" s="452"/>
      <c r="D54" s="452"/>
      <c r="E54" s="452"/>
      <c r="F54" s="452"/>
      <c r="G54" s="452"/>
      <c r="H54" s="452"/>
      <c r="I54" s="452"/>
    </row>
  </sheetData>
  <mergeCells count="9">
    <mergeCell ref="C31:E31"/>
    <mergeCell ref="G31:I31"/>
    <mergeCell ref="F32:F33"/>
    <mergeCell ref="A3:I3"/>
    <mergeCell ref="A7:I7"/>
    <mergeCell ref="C9:E9"/>
    <mergeCell ref="G9:I9"/>
    <mergeCell ref="F10:F11"/>
    <mergeCell ref="A29:I2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sheetPr>
  <dimension ref="A1:L37"/>
  <sheetViews>
    <sheetView showGridLines="0" zoomScale="145" zoomScaleNormal="145" workbookViewId="0"/>
  </sheetViews>
  <sheetFormatPr defaultRowHeight="12.75" x14ac:dyDescent="0.2"/>
  <cols>
    <col min="2" max="2" width="12.85546875" customWidth="1"/>
    <col min="3" max="3" width="11.140625" customWidth="1"/>
    <col min="4" max="4" width="12.85546875" customWidth="1"/>
    <col min="8" max="8" width="28" bestFit="1" customWidth="1"/>
  </cols>
  <sheetData>
    <row r="1" spans="1:12" x14ac:dyDescent="0.2">
      <c r="A1" s="201" t="s">
        <v>604</v>
      </c>
      <c r="B1" s="455"/>
      <c r="C1" s="455"/>
      <c r="D1" s="455"/>
      <c r="E1" s="455"/>
      <c r="F1" s="455"/>
      <c r="G1" s="455"/>
      <c r="H1" s="455"/>
      <c r="I1" s="455"/>
      <c r="J1" s="455"/>
      <c r="K1" s="455"/>
      <c r="L1" s="455"/>
    </row>
    <row r="2" spans="1:12" ht="15" x14ac:dyDescent="0.2">
      <c r="A2" s="455"/>
      <c r="B2" s="712"/>
      <c r="C2" s="712"/>
      <c r="D2" s="712"/>
      <c r="E2" s="712"/>
      <c r="F2" s="712"/>
      <c r="G2" s="455"/>
      <c r="H2" s="455"/>
      <c r="I2" s="455"/>
      <c r="J2" s="455"/>
      <c r="K2" s="455"/>
      <c r="L2" s="455"/>
    </row>
    <row r="3" spans="1:12" ht="15.75" x14ac:dyDescent="0.2">
      <c r="A3" s="455"/>
      <c r="B3" s="714" t="s">
        <v>605</v>
      </c>
      <c r="C3" s="714"/>
      <c r="D3" s="714"/>
      <c r="E3" s="714"/>
      <c r="F3" s="714"/>
      <c r="G3" s="714"/>
      <c r="H3" s="714"/>
      <c r="I3" s="714"/>
      <c r="J3" s="714"/>
      <c r="K3" s="635"/>
      <c r="L3" s="635"/>
    </row>
    <row r="4" spans="1:12" ht="5.25" customHeight="1" x14ac:dyDescent="0.2">
      <c r="A4" s="455"/>
      <c r="B4" s="713"/>
      <c r="C4" s="713"/>
      <c r="D4" s="713"/>
      <c r="E4" s="713"/>
      <c r="F4" s="713"/>
      <c r="G4" s="713"/>
      <c r="H4" s="713"/>
      <c r="I4" s="713"/>
      <c r="J4" s="713"/>
      <c r="K4" s="713"/>
      <c r="L4" s="713"/>
    </row>
    <row r="5" spans="1:12" s="637" customFormat="1" ht="14.25" x14ac:dyDescent="0.2">
      <c r="A5" s="700" t="s">
        <v>782</v>
      </c>
      <c r="B5" s="700"/>
      <c r="C5" s="700"/>
      <c r="D5" s="700"/>
      <c r="E5" s="700"/>
      <c r="H5" s="700" t="s">
        <v>867</v>
      </c>
      <c r="I5" s="700"/>
      <c r="J5" s="700"/>
      <c r="K5" s="638"/>
      <c r="L5" s="638"/>
    </row>
    <row r="23" spans="1:10" x14ac:dyDescent="0.2">
      <c r="B23" s="458" t="s">
        <v>606</v>
      </c>
      <c r="C23" s="5"/>
      <c r="D23" s="5"/>
      <c r="H23" s="458" t="s">
        <v>606</v>
      </c>
      <c r="I23" s="459"/>
      <c r="J23" s="460" t="s">
        <v>610</v>
      </c>
    </row>
    <row r="24" spans="1:10" x14ac:dyDescent="0.2">
      <c r="A24" s="5"/>
      <c r="B24" s="461" t="s">
        <v>607</v>
      </c>
      <c r="C24" s="462" t="s">
        <v>608</v>
      </c>
      <c r="D24" s="460" t="s">
        <v>609</v>
      </c>
      <c r="E24" s="5"/>
      <c r="F24" s="5"/>
      <c r="G24" s="5"/>
      <c r="H24" s="463" t="s">
        <v>611</v>
      </c>
      <c r="I24" s="5"/>
      <c r="J24" s="457">
        <v>-66.170000000000073</v>
      </c>
    </row>
    <row r="25" spans="1:10" x14ac:dyDescent="0.2">
      <c r="A25" s="5"/>
      <c r="B25" s="322"/>
      <c r="C25" s="464"/>
      <c r="D25" s="467">
        <v>4.4474493632502332</v>
      </c>
      <c r="E25" s="5"/>
      <c r="F25" s="5"/>
      <c r="G25" s="5"/>
      <c r="H25" s="463" t="s">
        <v>761</v>
      </c>
      <c r="I25" s="5"/>
      <c r="J25" s="457">
        <v>-21.704999999999927</v>
      </c>
    </row>
    <row r="26" spans="1:10" x14ac:dyDescent="0.2">
      <c r="A26" s="5"/>
      <c r="B26" s="465">
        <v>2008</v>
      </c>
      <c r="C26" s="466">
        <v>7.2</v>
      </c>
      <c r="E26" s="5"/>
      <c r="F26" s="5"/>
      <c r="G26" s="5"/>
      <c r="H26" s="463" t="s">
        <v>587</v>
      </c>
      <c r="I26" s="5"/>
      <c r="J26" s="457">
        <v>186.35300000000007</v>
      </c>
    </row>
    <row r="27" spans="1:10" x14ac:dyDescent="0.2">
      <c r="A27" s="5"/>
      <c r="B27" s="465">
        <v>2009</v>
      </c>
      <c r="C27" s="466">
        <v>3.9</v>
      </c>
      <c r="D27" s="5"/>
      <c r="E27" s="5"/>
      <c r="F27" s="5"/>
      <c r="G27" s="5"/>
      <c r="H27" s="463" t="s">
        <v>783</v>
      </c>
      <c r="I27" s="5"/>
      <c r="J27" s="457">
        <v>178.17500000000018</v>
      </c>
    </row>
    <row r="28" spans="1:10" x14ac:dyDescent="0.2">
      <c r="A28" s="5"/>
      <c r="B28" s="465">
        <v>2010</v>
      </c>
      <c r="C28" s="466">
        <v>7.7</v>
      </c>
      <c r="D28" s="5"/>
      <c r="E28" s="5"/>
      <c r="F28" s="5"/>
      <c r="G28" s="5"/>
      <c r="H28" s="463" t="s">
        <v>28</v>
      </c>
      <c r="I28" s="5"/>
      <c r="J28" s="457">
        <v>518.10100000000011</v>
      </c>
    </row>
    <row r="29" spans="1:10" x14ac:dyDescent="0.2">
      <c r="A29" s="5"/>
      <c r="B29" s="465">
        <v>2011</v>
      </c>
      <c r="C29" s="466">
        <v>14.3</v>
      </c>
      <c r="D29" s="5"/>
      <c r="E29" s="5"/>
      <c r="F29" s="5"/>
      <c r="G29" s="5"/>
      <c r="H29" s="463" t="s">
        <v>130</v>
      </c>
      <c r="I29" s="5"/>
      <c r="J29" s="457">
        <v>155.73300000000199</v>
      </c>
    </row>
    <row r="30" spans="1:10" x14ac:dyDescent="0.2">
      <c r="A30" s="5"/>
      <c r="B30" s="465">
        <v>2012</v>
      </c>
      <c r="C30" s="466">
        <v>6.2</v>
      </c>
      <c r="D30" s="5"/>
      <c r="E30" s="5"/>
      <c r="F30" s="5"/>
      <c r="G30" s="5"/>
      <c r="H30" s="5" t="s">
        <v>613</v>
      </c>
      <c r="I30" s="5"/>
      <c r="J30" s="457">
        <v>950.48700000000235</v>
      </c>
    </row>
    <row r="31" spans="1:10" x14ac:dyDescent="0.2">
      <c r="A31" s="5"/>
      <c r="B31" s="465">
        <v>2013</v>
      </c>
      <c r="C31" s="466">
        <v>-0.4</v>
      </c>
      <c r="D31" s="5"/>
      <c r="E31" s="5"/>
      <c r="F31" s="5"/>
      <c r="G31" s="5"/>
    </row>
    <row r="32" spans="1:10" x14ac:dyDescent="0.2">
      <c r="A32" s="5"/>
      <c r="B32" s="465">
        <v>2014</v>
      </c>
      <c r="C32" s="466">
        <v>11.4</v>
      </c>
      <c r="D32" s="5"/>
      <c r="E32" s="5"/>
      <c r="F32" s="5"/>
      <c r="G32" s="5"/>
      <c r="H32" s="5"/>
      <c r="I32" s="5"/>
      <c r="J32" s="5"/>
    </row>
    <row r="33" spans="1:10" x14ac:dyDescent="0.2">
      <c r="A33" s="5"/>
      <c r="B33" s="465">
        <v>2015</v>
      </c>
      <c r="C33" s="466">
        <v>-3.4</v>
      </c>
      <c r="D33" s="5"/>
      <c r="E33" s="5"/>
      <c r="F33" s="5"/>
      <c r="G33" s="5"/>
      <c r="H33" s="5"/>
      <c r="I33" s="5"/>
      <c r="J33" s="5"/>
    </row>
    <row r="34" spans="1:10" x14ac:dyDescent="0.2">
      <c r="A34" s="5"/>
      <c r="B34" s="465">
        <v>2016</v>
      </c>
      <c r="C34" s="466">
        <v>-6.4</v>
      </c>
      <c r="D34" s="5"/>
      <c r="E34" s="5"/>
      <c r="F34" s="5"/>
      <c r="G34" s="5"/>
      <c r="H34" s="5"/>
      <c r="I34" s="5"/>
      <c r="J34" s="5"/>
    </row>
    <row r="35" spans="1:10" x14ac:dyDescent="0.2">
      <c r="A35" s="5"/>
      <c r="B35" s="465">
        <v>2017</v>
      </c>
      <c r="C35" s="466">
        <v>5</v>
      </c>
      <c r="D35" s="5"/>
      <c r="E35" s="5"/>
      <c r="F35" s="5"/>
      <c r="G35" s="5"/>
      <c r="H35" s="5"/>
      <c r="I35" s="5"/>
      <c r="J35" s="5"/>
    </row>
    <row r="36" spans="1:10" x14ac:dyDescent="0.2">
      <c r="A36" s="5"/>
      <c r="B36" s="465">
        <v>2018</v>
      </c>
      <c r="C36" s="466">
        <v>4.8</v>
      </c>
      <c r="D36" s="5"/>
      <c r="E36" s="5"/>
      <c r="F36" s="5"/>
      <c r="G36" s="5"/>
      <c r="H36" s="5"/>
      <c r="I36" s="5"/>
      <c r="J36" s="5"/>
    </row>
    <row r="37" spans="1:10" x14ac:dyDescent="0.2">
      <c r="A37" s="5"/>
      <c r="E37" s="5"/>
      <c r="F37" s="5"/>
      <c r="G37" s="5"/>
      <c r="H37" s="5"/>
      <c r="I37" s="5"/>
      <c r="J37" s="5"/>
    </row>
  </sheetData>
  <mergeCells count="5">
    <mergeCell ref="B2:F2"/>
    <mergeCell ref="B4:L4"/>
    <mergeCell ref="A5:E5"/>
    <mergeCell ref="H5:J5"/>
    <mergeCell ref="B3:J3"/>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rgb="FFFFFF00"/>
    <pageSetUpPr fitToPage="1"/>
  </sheetPr>
  <dimension ref="A1:I52"/>
  <sheetViews>
    <sheetView showGridLines="0" zoomScaleNormal="100" workbookViewId="0"/>
  </sheetViews>
  <sheetFormatPr defaultRowHeight="12.75" x14ac:dyDescent="0.2"/>
  <cols>
    <col min="1" max="1" width="37.7109375" customWidth="1"/>
    <col min="2" max="3" width="10.7109375" customWidth="1"/>
    <col min="4" max="4" width="10.7109375" style="37" customWidth="1"/>
    <col min="5" max="5" width="2.7109375" customWidth="1"/>
    <col min="6" max="8" width="10.7109375" customWidth="1"/>
    <col min="9" max="9" width="3" customWidth="1"/>
  </cols>
  <sheetData>
    <row r="1" spans="1:9" x14ac:dyDescent="0.2">
      <c r="A1" s="273" t="s">
        <v>567</v>
      </c>
      <c r="B1" s="273"/>
    </row>
    <row r="2" spans="1:9" x14ac:dyDescent="0.2">
      <c r="A2" s="273"/>
      <c r="B2" s="273"/>
    </row>
    <row r="3" spans="1:9" ht="15.75" x14ac:dyDescent="0.25">
      <c r="A3" s="699" t="s">
        <v>191</v>
      </c>
      <c r="B3" s="699"/>
      <c r="C3" s="699"/>
      <c r="D3" s="699"/>
      <c r="E3" s="699"/>
      <c r="F3" s="699"/>
      <c r="G3" s="699"/>
      <c r="H3" s="699"/>
      <c r="I3" s="191"/>
    </row>
    <row r="4" spans="1:9" s="637" customFormat="1" ht="14.25" x14ac:dyDescent="0.2">
      <c r="A4" s="700" t="s">
        <v>192</v>
      </c>
      <c r="B4" s="700"/>
      <c r="C4" s="700"/>
      <c r="D4" s="700"/>
      <c r="E4" s="700"/>
      <c r="F4" s="700"/>
      <c r="G4" s="700"/>
      <c r="H4" s="700"/>
      <c r="I4" s="640"/>
    </row>
    <row r="5" spans="1:9" ht="3.2" customHeight="1" x14ac:dyDescent="0.2">
      <c r="A5" s="62"/>
      <c r="B5" s="262"/>
    </row>
    <row r="6" spans="1:9" x14ac:dyDescent="0.2">
      <c r="A6" s="108"/>
      <c r="B6" s="724" t="s">
        <v>534</v>
      </c>
      <c r="C6" s="724"/>
      <c r="D6" s="724"/>
      <c r="E6" s="1"/>
      <c r="F6" s="711" t="s">
        <v>531</v>
      </c>
      <c r="G6" s="711"/>
      <c r="H6" s="711"/>
      <c r="I6" s="59"/>
    </row>
    <row r="7" spans="1:9" ht="23.25" customHeight="1" x14ac:dyDescent="0.2">
      <c r="B7" s="292" t="s">
        <v>801</v>
      </c>
      <c r="C7" s="8" t="s">
        <v>780</v>
      </c>
      <c r="D7" s="25" t="s">
        <v>529</v>
      </c>
      <c r="E7" s="704"/>
      <c r="F7" s="289" t="s">
        <v>801</v>
      </c>
      <c r="G7" s="9" t="s">
        <v>795</v>
      </c>
      <c r="H7" s="159" t="s">
        <v>222</v>
      </c>
      <c r="I7" s="194"/>
    </row>
    <row r="8" spans="1:9" x14ac:dyDescent="0.2">
      <c r="B8" s="289" t="s">
        <v>0</v>
      </c>
      <c r="C8" s="8" t="s">
        <v>0</v>
      </c>
      <c r="D8" s="9" t="s">
        <v>0</v>
      </c>
      <c r="E8" s="704"/>
      <c r="F8" s="289" t="s">
        <v>0</v>
      </c>
      <c r="G8" s="9" t="s">
        <v>0</v>
      </c>
      <c r="H8" s="9" t="s">
        <v>0</v>
      </c>
      <c r="I8" s="193"/>
    </row>
    <row r="9" spans="1:9" ht="3.2" customHeight="1" x14ac:dyDescent="0.2">
      <c r="C9" s="79"/>
      <c r="D9" s="85"/>
      <c r="E9" s="78"/>
      <c r="F9" s="78"/>
      <c r="G9" s="78"/>
      <c r="H9" s="78"/>
      <c r="I9" s="78"/>
    </row>
    <row r="10" spans="1:9" x14ac:dyDescent="0.2">
      <c r="A10" s="47" t="s">
        <v>193</v>
      </c>
      <c r="B10" s="47"/>
      <c r="C10" s="79"/>
      <c r="D10" s="85"/>
      <c r="E10" s="78"/>
      <c r="F10" s="78"/>
      <c r="G10" s="78"/>
      <c r="H10" s="78"/>
      <c r="I10" s="78"/>
    </row>
    <row r="11" spans="1:9" ht="3.2" customHeight="1" x14ac:dyDescent="0.2">
      <c r="A11" s="5"/>
      <c r="B11" s="5"/>
      <c r="C11" s="79"/>
      <c r="D11" s="85"/>
      <c r="E11" s="78"/>
      <c r="F11" s="78"/>
      <c r="G11" s="78"/>
      <c r="H11" s="78"/>
      <c r="I11" s="78"/>
    </row>
    <row r="12" spans="1:9" x14ac:dyDescent="0.2">
      <c r="A12" s="48" t="s">
        <v>194</v>
      </c>
      <c r="B12" s="257">
        <v>-583.59199999999328</v>
      </c>
      <c r="C12" s="177">
        <v>-1284.7429999999949</v>
      </c>
      <c r="D12" s="257">
        <v>-1327.0239999999976</v>
      </c>
      <c r="E12" s="168"/>
      <c r="F12" s="257">
        <v>-489.25999999999294</v>
      </c>
      <c r="G12" s="168">
        <v>-1934.4339999999938</v>
      </c>
      <c r="H12" s="168">
        <v>-2473.7529999999897</v>
      </c>
      <c r="I12" s="168"/>
    </row>
    <row r="13" spans="1:9" x14ac:dyDescent="0.2">
      <c r="A13" s="48" t="s">
        <v>195</v>
      </c>
      <c r="B13" s="257">
        <v>0</v>
      </c>
      <c r="C13" s="177">
        <v>0</v>
      </c>
      <c r="D13" s="257">
        <v>0</v>
      </c>
      <c r="E13" s="168"/>
      <c r="F13" s="257">
        <v>0</v>
      </c>
      <c r="G13" s="168">
        <v>0</v>
      </c>
      <c r="H13" s="168">
        <v>0</v>
      </c>
      <c r="I13" s="168"/>
    </row>
    <row r="14" spans="1:9" ht="2.4500000000000002" customHeight="1" x14ac:dyDescent="0.2">
      <c r="A14" s="48"/>
      <c r="B14" s="32"/>
      <c r="C14" s="187"/>
      <c r="D14" s="32"/>
      <c r="E14" s="165"/>
      <c r="F14" s="32"/>
      <c r="G14" s="165"/>
      <c r="H14" s="165"/>
      <c r="I14" s="165"/>
    </row>
    <row r="15" spans="1:9" x14ac:dyDescent="0.2">
      <c r="A15" s="48" t="s">
        <v>196</v>
      </c>
      <c r="B15" s="32"/>
      <c r="C15" s="187"/>
      <c r="D15" s="32"/>
      <c r="E15" s="165"/>
      <c r="F15" s="32"/>
      <c r="G15" s="165"/>
      <c r="I15" s="165"/>
    </row>
    <row r="16" spans="1:9" hidden="1" x14ac:dyDescent="0.2">
      <c r="A16" s="49" t="s">
        <v>208</v>
      </c>
      <c r="B16" s="32">
        <v>0</v>
      </c>
      <c r="C16" s="187">
        <v>0</v>
      </c>
      <c r="D16" s="32">
        <v>0</v>
      </c>
      <c r="E16" s="165"/>
      <c r="F16" s="32">
        <v>0</v>
      </c>
      <c r="G16" s="165">
        <v>0</v>
      </c>
      <c r="H16" s="165">
        <v>0</v>
      </c>
      <c r="I16" s="165"/>
    </row>
    <row r="17" spans="1:9" x14ac:dyDescent="0.2">
      <c r="A17" s="48" t="s">
        <v>198</v>
      </c>
      <c r="B17" s="32">
        <v>0</v>
      </c>
      <c r="C17" s="187">
        <v>0</v>
      </c>
      <c r="D17" s="257">
        <v>0</v>
      </c>
      <c r="E17" s="165"/>
      <c r="F17" s="32">
        <v>0</v>
      </c>
      <c r="G17" s="165">
        <v>0</v>
      </c>
      <c r="H17" s="165">
        <v>0</v>
      </c>
      <c r="I17" s="165"/>
    </row>
    <row r="18" spans="1:9" ht="2.4500000000000002" customHeight="1" x14ac:dyDescent="0.2">
      <c r="A18" s="48"/>
      <c r="B18" s="32"/>
      <c r="C18" s="187"/>
      <c r="D18" s="257"/>
      <c r="E18" s="165"/>
      <c r="F18" s="32"/>
      <c r="G18" s="165"/>
      <c r="H18" s="165"/>
      <c r="I18" s="165"/>
    </row>
    <row r="19" spans="1:9" ht="22.5" x14ac:dyDescent="0.2">
      <c r="A19" s="48" t="s">
        <v>199</v>
      </c>
      <c r="B19" s="257">
        <v>0</v>
      </c>
      <c r="C19" s="177">
        <v>0</v>
      </c>
      <c r="D19" s="257">
        <v>0</v>
      </c>
      <c r="E19" s="168"/>
      <c r="F19" s="257">
        <v>0</v>
      </c>
      <c r="G19" s="168">
        <v>0</v>
      </c>
      <c r="H19" s="168">
        <v>0</v>
      </c>
      <c r="I19" s="168"/>
    </row>
    <row r="20" spans="1:9" x14ac:dyDescent="0.2">
      <c r="A20" s="3" t="s">
        <v>200</v>
      </c>
      <c r="B20" s="258">
        <v>-583.59199999999328</v>
      </c>
      <c r="C20" s="178">
        <v>-1284.7429999999949</v>
      </c>
      <c r="D20" s="258">
        <v>-1327.0239999999976</v>
      </c>
      <c r="E20" s="171"/>
      <c r="F20" s="258">
        <v>-489.25999999999294</v>
      </c>
      <c r="G20" s="171">
        <v>-1934.4339999999938</v>
      </c>
      <c r="H20" s="171">
        <v>-2473.7529999999897</v>
      </c>
      <c r="I20" s="171"/>
    </row>
    <row r="21" spans="1:9" ht="3.2" customHeight="1" x14ac:dyDescent="0.2">
      <c r="A21" s="5"/>
      <c r="B21" s="172"/>
      <c r="C21" s="176"/>
      <c r="D21" s="172"/>
      <c r="E21" s="165"/>
      <c r="F21" s="172"/>
      <c r="G21" s="165"/>
      <c r="H21" s="165"/>
      <c r="I21" s="165"/>
    </row>
    <row r="22" spans="1:9" x14ac:dyDescent="0.2">
      <c r="A22" s="47" t="s">
        <v>201</v>
      </c>
      <c r="B22" s="172"/>
      <c r="C22" s="176"/>
      <c r="D22" s="172"/>
      <c r="E22" s="165"/>
      <c r="F22" s="172"/>
      <c r="G22" s="165"/>
      <c r="H22" s="165"/>
      <c r="I22" s="165"/>
    </row>
    <row r="23" spans="1:9" ht="3.2" customHeight="1" x14ac:dyDescent="0.2">
      <c r="A23" s="5"/>
      <c r="B23" s="172"/>
      <c r="C23" s="176"/>
      <c r="D23" s="172"/>
      <c r="E23" s="165"/>
      <c r="F23" s="172"/>
      <c r="G23" s="165"/>
      <c r="H23" s="165"/>
      <c r="I23" s="165"/>
    </row>
    <row r="24" spans="1:9" ht="14.25" customHeight="1" x14ac:dyDescent="0.2">
      <c r="A24" s="48" t="s">
        <v>194</v>
      </c>
      <c r="B24" s="257">
        <v>-362.97400000000562</v>
      </c>
      <c r="C24" s="177">
        <v>-1489.1069999999963</v>
      </c>
      <c r="D24" s="257">
        <v>-2294.9949999999735</v>
      </c>
      <c r="E24" s="168"/>
      <c r="F24" s="257">
        <v>-553.60100000000239</v>
      </c>
      <c r="G24" s="168">
        <v>-1614.7839999999997</v>
      </c>
      <c r="H24" s="168">
        <v>-2744.2530000000042</v>
      </c>
      <c r="I24" s="168"/>
    </row>
    <row r="25" spans="1:9" x14ac:dyDescent="0.2">
      <c r="A25" s="48" t="s">
        <v>195</v>
      </c>
      <c r="B25" s="257">
        <v>0</v>
      </c>
      <c r="C25" s="177">
        <v>0</v>
      </c>
      <c r="D25" s="257">
        <v>0</v>
      </c>
      <c r="E25" s="168"/>
      <c r="F25" s="257">
        <v>0</v>
      </c>
      <c r="G25" s="168">
        <v>0</v>
      </c>
      <c r="H25" s="168">
        <v>0</v>
      </c>
      <c r="I25" s="165"/>
    </row>
    <row r="26" spans="1:9" ht="2.4500000000000002" customHeight="1" x14ac:dyDescent="0.2">
      <c r="A26" s="48"/>
      <c r="B26" s="172"/>
      <c r="C26" s="176"/>
      <c r="D26" s="172"/>
      <c r="E26" s="165"/>
      <c r="F26" s="172"/>
      <c r="G26" s="165"/>
      <c r="H26" s="165"/>
      <c r="I26" s="165"/>
    </row>
    <row r="27" spans="1:9" x14ac:dyDescent="0.2">
      <c r="A27" s="48" t="s">
        <v>196</v>
      </c>
      <c r="B27" s="86"/>
      <c r="C27" s="87"/>
      <c r="D27" s="86"/>
      <c r="E27" s="164"/>
      <c r="F27" s="86"/>
      <c r="G27" s="173"/>
      <c r="H27" s="173"/>
      <c r="I27" s="173"/>
    </row>
    <row r="28" spans="1:9" x14ac:dyDescent="0.2">
      <c r="A28" s="49" t="s">
        <v>197</v>
      </c>
      <c r="B28" s="172">
        <v>0</v>
      </c>
      <c r="C28" s="176">
        <v>0</v>
      </c>
      <c r="D28" s="172">
        <v>16.771999999999998</v>
      </c>
      <c r="E28" s="165"/>
      <c r="F28" s="172">
        <v>0</v>
      </c>
      <c r="G28" s="165">
        <v>0</v>
      </c>
      <c r="H28" s="165">
        <v>0.92400000000000004</v>
      </c>
      <c r="I28" s="165"/>
    </row>
    <row r="29" spans="1:9" hidden="1" x14ac:dyDescent="0.2">
      <c r="A29" s="49" t="s">
        <v>208</v>
      </c>
      <c r="B29" s="172">
        <v>0</v>
      </c>
      <c r="C29" s="176">
        <v>0</v>
      </c>
      <c r="D29" s="172">
        <v>0</v>
      </c>
      <c r="E29" s="165"/>
      <c r="F29" s="172">
        <v>0</v>
      </c>
      <c r="G29" s="165">
        <v>0</v>
      </c>
      <c r="H29" s="165">
        <v>0</v>
      </c>
      <c r="I29" s="165"/>
    </row>
    <row r="30" spans="1:9" x14ac:dyDescent="0.2">
      <c r="A30" s="48" t="s">
        <v>198</v>
      </c>
      <c r="B30" s="257">
        <v>0</v>
      </c>
      <c r="C30" s="177">
        <v>0</v>
      </c>
      <c r="D30" s="257">
        <v>16.771999999999998</v>
      </c>
      <c r="E30" s="165"/>
      <c r="F30" s="257">
        <v>0</v>
      </c>
      <c r="G30" s="168">
        <v>0</v>
      </c>
      <c r="H30" s="168">
        <v>0.92400000000000004</v>
      </c>
      <c r="I30" s="168"/>
    </row>
    <row r="31" spans="1:9" ht="2.4500000000000002" customHeight="1" x14ac:dyDescent="0.2">
      <c r="A31" s="48"/>
      <c r="B31" s="257"/>
      <c r="C31" s="177"/>
      <c r="D31" s="257"/>
      <c r="E31" s="165"/>
      <c r="F31" s="257"/>
      <c r="G31" s="168"/>
      <c r="H31" s="168"/>
      <c r="I31" s="168"/>
    </row>
    <row r="32" spans="1:9" ht="22.5" x14ac:dyDescent="0.2">
      <c r="A32" s="48" t="s">
        <v>199</v>
      </c>
      <c r="B32" s="257">
        <v>0</v>
      </c>
      <c r="C32" s="177">
        <v>0</v>
      </c>
      <c r="D32" s="257">
        <v>-16.771999999999998</v>
      </c>
      <c r="E32" s="165"/>
      <c r="F32" s="257">
        <v>0</v>
      </c>
      <c r="G32" s="168">
        <v>0</v>
      </c>
      <c r="H32" s="168">
        <v>-0.92400000000000004</v>
      </c>
      <c r="I32" s="168"/>
    </row>
    <row r="33" spans="1:9" x14ac:dyDescent="0.2">
      <c r="A33" s="3" t="s">
        <v>200</v>
      </c>
      <c r="B33" s="258">
        <v>-362.97400000000562</v>
      </c>
      <c r="C33" s="178">
        <v>-1489.1069999999963</v>
      </c>
      <c r="D33" s="258">
        <v>-2311.7669999999735</v>
      </c>
      <c r="E33" s="171"/>
      <c r="F33" s="258">
        <v>-553.60100000000239</v>
      </c>
      <c r="G33" s="171">
        <v>-1614.7839999999997</v>
      </c>
      <c r="H33" s="171">
        <v>-2745.1770000000042</v>
      </c>
      <c r="I33" s="171"/>
    </row>
    <row r="35" spans="1:9" ht="15.75" x14ac:dyDescent="0.25">
      <c r="A35" s="699" t="s">
        <v>191</v>
      </c>
      <c r="B35" s="699"/>
      <c r="C35" s="699"/>
      <c r="D35" s="699"/>
      <c r="E35" s="699"/>
      <c r="F35" s="699"/>
      <c r="G35" s="699"/>
      <c r="H35" s="699"/>
      <c r="I35" s="191"/>
    </row>
    <row r="36" spans="1:9" x14ac:dyDescent="0.2">
      <c r="A36" s="731" t="s">
        <v>202</v>
      </c>
      <c r="B36" s="731"/>
      <c r="C36" s="731"/>
      <c r="D36" s="731"/>
      <c r="E36" s="731"/>
      <c r="F36" s="731"/>
      <c r="G36" s="731"/>
      <c r="H36" s="731"/>
      <c r="I36" s="192"/>
    </row>
    <row r="37" spans="1:9" ht="3.2" customHeight="1" x14ac:dyDescent="0.2">
      <c r="A37" s="62"/>
      <c r="B37" s="262"/>
    </row>
    <row r="38" spans="1:9" x14ac:dyDescent="0.2">
      <c r="A38" s="108"/>
      <c r="B38" s="724" t="s">
        <v>534</v>
      </c>
      <c r="C38" s="724"/>
      <c r="D38" s="724"/>
      <c r="E38" s="295"/>
      <c r="F38" s="711" t="s">
        <v>531</v>
      </c>
      <c r="G38" s="711"/>
      <c r="H38" s="711"/>
      <c r="I38" s="59"/>
    </row>
    <row r="39" spans="1:9" ht="24.75" customHeight="1" x14ac:dyDescent="0.2">
      <c r="B39" s="661" t="s">
        <v>801</v>
      </c>
      <c r="C39" s="660" t="s">
        <v>780</v>
      </c>
      <c r="D39" s="292" t="s">
        <v>529</v>
      </c>
      <c r="E39" s="704"/>
      <c r="F39" s="659" t="s">
        <v>801</v>
      </c>
      <c r="G39" s="659" t="s">
        <v>795</v>
      </c>
      <c r="H39" s="290" t="s">
        <v>222</v>
      </c>
      <c r="I39" s="194"/>
    </row>
    <row r="40" spans="1:9" x14ac:dyDescent="0.2">
      <c r="B40" s="659" t="s">
        <v>0</v>
      </c>
      <c r="C40" s="660" t="s">
        <v>0</v>
      </c>
      <c r="D40" s="289" t="s">
        <v>0</v>
      </c>
      <c r="E40" s="704"/>
      <c r="F40" s="659" t="s">
        <v>0</v>
      </c>
      <c r="G40" s="659" t="s">
        <v>0</v>
      </c>
      <c r="H40" s="289" t="s">
        <v>0</v>
      </c>
      <c r="I40" s="193"/>
    </row>
    <row r="41" spans="1:9" ht="3.2" customHeight="1" x14ac:dyDescent="0.2">
      <c r="C41" s="79"/>
      <c r="D41" s="85"/>
      <c r="E41" s="78"/>
      <c r="F41" s="78"/>
      <c r="G41" s="78"/>
      <c r="H41" s="78"/>
      <c r="I41" s="78"/>
    </row>
    <row r="42" spans="1:9" x14ac:dyDescent="0.2">
      <c r="A42" s="47" t="s">
        <v>193</v>
      </c>
      <c r="B42" s="47"/>
      <c r="C42" s="79"/>
      <c r="D42" s="69"/>
      <c r="E42" s="69"/>
      <c r="F42" s="69"/>
      <c r="G42" s="69"/>
      <c r="H42" s="69"/>
      <c r="I42" s="69"/>
    </row>
    <row r="43" spans="1:9" ht="3.2" customHeight="1" x14ac:dyDescent="0.2">
      <c r="A43" s="5"/>
      <c r="B43" s="5"/>
      <c r="C43" s="79"/>
      <c r="D43" s="69"/>
      <c r="E43" s="69"/>
      <c r="F43" s="69"/>
      <c r="G43" s="69"/>
      <c r="H43" s="69"/>
      <c r="I43" s="69"/>
    </row>
    <row r="44" spans="1:9" x14ac:dyDescent="0.2">
      <c r="A44" s="48" t="s">
        <v>203</v>
      </c>
      <c r="B44" s="257">
        <v>-1188.670999999993</v>
      </c>
      <c r="C44" s="177">
        <v>-2449.5619999999949</v>
      </c>
      <c r="D44" s="168">
        <v>-2826.1619999999975</v>
      </c>
      <c r="E44" s="168"/>
      <c r="F44" s="257">
        <v>-703.50499999999329</v>
      </c>
      <c r="G44" s="168">
        <v>-2748.4669999999942</v>
      </c>
      <c r="H44" s="168">
        <v>-3592.3799999999896</v>
      </c>
      <c r="I44" s="168"/>
    </row>
    <row r="45" spans="1:9" ht="22.5" x14ac:dyDescent="0.2">
      <c r="A45" s="48" t="s">
        <v>204</v>
      </c>
      <c r="B45" s="172">
        <v>0</v>
      </c>
      <c r="C45" s="176">
        <v>0</v>
      </c>
      <c r="D45" s="251">
        <v>0</v>
      </c>
      <c r="E45" s="165"/>
      <c r="F45" s="172">
        <v>0</v>
      </c>
      <c r="G45" s="165">
        <v>0</v>
      </c>
      <c r="H45" s="165">
        <v>0</v>
      </c>
      <c r="I45" s="165"/>
    </row>
    <row r="46" spans="1:9" x14ac:dyDescent="0.2">
      <c r="A46" s="3" t="s">
        <v>205</v>
      </c>
      <c r="B46" s="258">
        <v>-1188.670999999993</v>
      </c>
      <c r="C46" s="178">
        <v>-2449.5619999999949</v>
      </c>
      <c r="D46" s="171">
        <v>-2826.1619999999975</v>
      </c>
      <c r="E46" s="171"/>
      <c r="F46" s="258">
        <v>-703.50499999999329</v>
      </c>
      <c r="G46" s="171">
        <v>-2748.4669999999942</v>
      </c>
      <c r="H46" s="171">
        <v>-3592.3799999999896</v>
      </c>
      <c r="I46" s="171"/>
    </row>
    <row r="47" spans="1:9" ht="3.2" customHeight="1" x14ac:dyDescent="0.2">
      <c r="A47" s="5"/>
      <c r="B47" s="172"/>
      <c r="C47" s="176"/>
      <c r="D47" s="172"/>
      <c r="E47" s="165"/>
      <c r="F47" s="172"/>
      <c r="G47" s="165"/>
      <c r="H47" s="165"/>
      <c r="I47" s="165"/>
    </row>
    <row r="48" spans="1:9" x14ac:dyDescent="0.2">
      <c r="A48" s="47" t="s">
        <v>201</v>
      </c>
      <c r="B48" s="172"/>
      <c r="C48" s="176"/>
      <c r="D48" s="172"/>
      <c r="E48" s="165"/>
      <c r="F48" s="172"/>
      <c r="G48" s="165"/>
      <c r="H48" s="165"/>
      <c r="I48" s="165"/>
    </row>
    <row r="49" spans="1:9" ht="3.2" customHeight="1" x14ac:dyDescent="0.2">
      <c r="A49" s="5"/>
      <c r="B49" s="172"/>
      <c r="C49" s="176"/>
      <c r="D49" s="172"/>
      <c r="E49" s="165"/>
      <c r="F49" s="172"/>
      <c r="G49" s="165"/>
      <c r="H49" s="165"/>
      <c r="I49" s="165"/>
    </row>
    <row r="50" spans="1:9" x14ac:dyDescent="0.2">
      <c r="A50" s="48" t="s">
        <v>203</v>
      </c>
      <c r="B50" s="257">
        <v>-566.20800000000509</v>
      </c>
      <c r="C50" s="177">
        <v>-2605.6849999999959</v>
      </c>
      <c r="D50" s="257">
        <v>-4111.7589999999736</v>
      </c>
      <c r="E50" s="168"/>
      <c r="F50" s="257">
        <v>-901.54700000000048</v>
      </c>
      <c r="G50" s="168">
        <v>-2199.4399999999991</v>
      </c>
      <c r="H50" s="168">
        <v>-3828.8700000000044</v>
      </c>
      <c r="I50" s="168"/>
    </row>
    <row r="51" spans="1:9" ht="22.5" x14ac:dyDescent="0.2">
      <c r="A51" s="48" t="s">
        <v>204</v>
      </c>
      <c r="B51" s="172">
        <v>0</v>
      </c>
      <c r="C51" s="176">
        <v>0</v>
      </c>
      <c r="D51" s="251">
        <v>-16.771999999999998</v>
      </c>
      <c r="E51" s="165"/>
      <c r="F51" s="172">
        <v>0</v>
      </c>
      <c r="G51" s="165">
        <v>0</v>
      </c>
      <c r="H51" s="165">
        <v>-0.92400000000000004</v>
      </c>
      <c r="I51" s="165"/>
    </row>
    <row r="52" spans="1:9" x14ac:dyDescent="0.2">
      <c r="A52" s="3" t="s">
        <v>205</v>
      </c>
      <c r="B52" s="258">
        <v>-566.20800000000509</v>
      </c>
      <c r="C52" s="178">
        <v>-2605.6849999999959</v>
      </c>
      <c r="D52" s="171">
        <v>-4128.5309999999736</v>
      </c>
      <c r="E52" s="171"/>
      <c r="F52" s="258">
        <v>-901.54700000000048</v>
      </c>
      <c r="G52" s="171">
        <v>-2199.4399999999991</v>
      </c>
      <c r="H52" s="171">
        <v>-3829.7940000000044</v>
      </c>
      <c r="I52" s="171"/>
    </row>
  </sheetData>
  <mergeCells count="10">
    <mergeCell ref="E7:E8"/>
    <mergeCell ref="A3:H3"/>
    <mergeCell ref="A4:H4"/>
    <mergeCell ref="B6:D6"/>
    <mergeCell ref="F6:H6"/>
    <mergeCell ref="A35:H35"/>
    <mergeCell ref="A36:H36"/>
    <mergeCell ref="E39:E40"/>
    <mergeCell ref="B38:D38"/>
    <mergeCell ref="F38:H38"/>
  </mergeCells>
  <phoneticPr fontId="0" type="noConversion"/>
  <pageMargins left="0.74803149606299213" right="0.74803149606299213" top="0.98425196850393704" bottom="0.98425196850393704" header="0.51181102362204722" footer="0.51181102362204722"/>
  <pageSetup paperSize="9" scale="84" fitToHeight="5"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rgb="FFFFFF00"/>
  </sheetPr>
  <dimension ref="A1:G31"/>
  <sheetViews>
    <sheetView showGridLines="0" workbookViewId="0"/>
  </sheetViews>
  <sheetFormatPr defaultRowHeight="12.75" x14ac:dyDescent="0.2"/>
  <cols>
    <col min="1" max="1" width="37.7109375" customWidth="1"/>
    <col min="2" max="2" width="10.7109375" customWidth="1"/>
    <col min="3" max="3" width="10.7109375" style="37" customWidth="1"/>
    <col min="4" max="4" width="2.7109375" customWidth="1"/>
    <col min="5" max="6" width="10.7109375" customWidth="1"/>
    <col min="7" max="7" width="4.85546875" customWidth="1"/>
    <col min="12" max="12" width="8.7109375" customWidth="1"/>
  </cols>
  <sheetData>
    <row r="1" spans="1:7" x14ac:dyDescent="0.2">
      <c r="A1" s="265" t="s">
        <v>568</v>
      </c>
    </row>
    <row r="2" spans="1:7" x14ac:dyDescent="0.2">
      <c r="A2" s="265"/>
    </row>
    <row r="3" spans="1:7" ht="15.75" x14ac:dyDescent="0.25">
      <c r="A3" s="699" t="s">
        <v>191</v>
      </c>
      <c r="B3" s="699"/>
      <c r="C3" s="699"/>
      <c r="D3" s="699"/>
      <c r="E3" s="699"/>
      <c r="F3" s="699"/>
      <c r="G3" s="191"/>
    </row>
    <row r="4" spans="1:7" s="637" customFormat="1" ht="14.25" x14ac:dyDescent="0.2">
      <c r="A4" s="700" t="s">
        <v>213</v>
      </c>
      <c r="B4" s="700"/>
      <c r="C4" s="700"/>
      <c r="D4" s="700"/>
      <c r="E4" s="700"/>
      <c r="F4" s="700"/>
      <c r="G4" s="640"/>
    </row>
    <row r="5" spans="1:7" ht="3.2" customHeight="1" x14ac:dyDescent="0.2">
      <c r="A5" s="62"/>
    </row>
    <row r="6" spans="1:7" x14ac:dyDescent="0.2">
      <c r="A6" s="108"/>
      <c r="B6" s="724" t="s">
        <v>534</v>
      </c>
      <c r="C6" s="724"/>
      <c r="D6" s="190"/>
      <c r="E6" s="711" t="s">
        <v>531</v>
      </c>
      <c r="F6" s="711"/>
      <c r="G6" s="59"/>
    </row>
    <row r="7" spans="1:7" ht="22.5" x14ac:dyDescent="0.2">
      <c r="B7" s="8" t="s">
        <v>795</v>
      </c>
      <c r="C7" s="25" t="s">
        <v>529</v>
      </c>
      <c r="D7" s="704"/>
      <c r="E7" s="9" t="s">
        <v>795</v>
      </c>
      <c r="F7" s="159" t="s">
        <v>222</v>
      </c>
      <c r="G7" s="194"/>
    </row>
    <row r="8" spans="1:7" x14ac:dyDescent="0.2">
      <c r="B8" s="8" t="s">
        <v>0</v>
      </c>
      <c r="C8" s="9" t="s">
        <v>0</v>
      </c>
      <c r="D8" s="704"/>
      <c r="E8" s="9" t="s">
        <v>0</v>
      </c>
      <c r="F8" s="9" t="s">
        <v>0</v>
      </c>
      <c r="G8" s="193"/>
    </row>
    <row r="9" spans="1:7" ht="3.2" customHeight="1" x14ac:dyDescent="0.2">
      <c r="B9" s="79"/>
      <c r="C9" s="85"/>
      <c r="D9" s="78"/>
      <c r="E9" s="78"/>
      <c r="F9" s="78"/>
      <c r="G9" s="78"/>
    </row>
    <row r="10" spans="1:7" x14ac:dyDescent="0.2">
      <c r="A10" s="47" t="s">
        <v>193</v>
      </c>
      <c r="B10" s="79"/>
      <c r="C10" s="85"/>
      <c r="D10" s="78"/>
      <c r="E10" s="78"/>
      <c r="F10" s="78"/>
      <c r="G10" s="78"/>
    </row>
    <row r="11" spans="1:7" ht="3.2" customHeight="1" x14ac:dyDescent="0.2">
      <c r="A11" s="5"/>
      <c r="B11" s="79"/>
      <c r="C11" s="85"/>
      <c r="D11" s="78"/>
      <c r="E11" s="78"/>
      <c r="F11" s="78"/>
      <c r="G11" s="78"/>
    </row>
    <row r="12" spans="1:7" x14ac:dyDescent="0.2">
      <c r="A12" s="48" t="s">
        <v>206</v>
      </c>
      <c r="B12" s="177">
        <v>107545.477</v>
      </c>
      <c r="C12" s="168">
        <v>107352.162</v>
      </c>
      <c r="D12" s="168"/>
      <c r="E12" s="168">
        <v>115037.208</v>
      </c>
      <c r="F12" s="168">
        <v>110189.065</v>
      </c>
      <c r="G12" s="168"/>
    </row>
    <row r="13" spans="1:7" ht="3.2" customHeight="1" x14ac:dyDescent="0.2">
      <c r="A13" s="49"/>
      <c r="B13" s="176"/>
      <c r="C13" s="165"/>
      <c r="D13" s="165"/>
      <c r="E13" s="165"/>
      <c r="F13" s="165"/>
      <c r="G13" s="165"/>
    </row>
    <row r="14" spans="1:7" x14ac:dyDescent="0.2">
      <c r="A14" s="48" t="s">
        <v>207</v>
      </c>
      <c r="B14" s="176"/>
      <c r="C14" s="165"/>
      <c r="D14" s="165"/>
      <c r="E14" s="165"/>
      <c r="F14" s="165"/>
      <c r="G14" s="165"/>
    </row>
    <row r="15" spans="1:7" hidden="1" x14ac:dyDescent="0.2">
      <c r="A15" s="49" t="s">
        <v>208</v>
      </c>
      <c r="B15" s="176">
        <v>0</v>
      </c>
      <c r="C15" s="165">
        <v>0</v>
      </c>
      <c r="D15" s="165"/>
      <c r="E15" s="165">
        <v>0</v>
      </c>
      <c r="F15" s="165">
        <v>0</v>
      </c>
      <c r="G15" s="165"/>
    </row>
    <row r="16" spans="1:7" x14ac:dyDescent="0.2">
      <c r="A16" s="49" t="s">
        <v>124</v>
      </c>
      <c r="B16" s="176"/>
      <c r="C16" s="165"/>
      <c r="D16" s="165"/>
      <c r="E16" s="165"/>
      <c r="F16" s="165"/>
      <c r="G16" s="165"/>
    </row>
    <row r="17" spans="1:7" x14ac:dyDescent="0.2">
      <c r="A17" s="50" t="s">
        <v>209</v>
      </c>
      <c r="B17" s="176">
        <v>253.202</v>
      </c>
      <c r="C17" s="165">
        <v>263.476</v>
      </c>
      <c r="D17" s="165"/>
      <c r="E17" s="165">
        <v>252.74199999999999</v>
      </c>
      <c r="F17" s="165">
        <v>266.11599999999999</v>
      </c>
      <c r="G17" s="165"/>
    </row>
    <row r="18" spans="1:7" x14ac:dyDescent="0.2">
      <c r="A18" s="50" t="s">
        <v>210</v>
      </c>
      <c r="B18" s="176">
        <v>80.655000000000001</v>
      </c>
      <c r="C18" s="165">
        <v>27.768999999999998</v>
      </c>
      <c r="D18" s="165"/>
      <c r="E18" s="165">
        <v>42.783000000000001</v>
      </c>
      <c r="F18" s="165">
        <v>83.61</v>
      </c>
      <c r="G18" s="165"/>
    </row>
    <row r="19" spans="1:7" x14ac:dyDescent="0.2">
      <c r="A19" s="48" t="s">
        <v>211</v>
      </c>
      <c r="B19" s="177">
        <v>333.85699999999997</v>
      </c>
      <c r="C19" s="168">
        <v>291.245</v>
      </c>
      <c r="D19" s="168"/>
      <c r="E19" s="168">
        <v>295.52499999999998</v>
      </c>
      <c r="F19" s="168">
        <v>349.726</v>
      </c>
      <c r="G19" s="168"/>
    </row>
    <row r="20" spans="1:7" x14ac:dyDescent="0.2">
      <c r="A20" s="3" t="s">
        <v>212</v>
      </c>
      <c r="B20" s="178">
        <v>107879.334</v>
      </c>
      <c r="C20" s="171">
        <v>107643.40699999999</v>
      </c>
      <c r="D20" s="171"/>
      <c r="E20" s="171">
        <v>115332.73299999999</v>
      </c>
      <c r="F20" s="171">
        <v>110538.791</v>
      </c>
      <c r="G20" s="171"/>
    </row>
    <row r="21" spans="1:7" ht="3.2" customHeight="1" x14ac:dyDescent="0.2">
      <c r="A21" s="5"/>
      <c r="B21" s="176"/>
      <c r="C21" s="165"/>
      <c r="D21" s="165"/>
      <c r="E21" s="165"/>
      <c r="F21" s="165"/>
      <c r="G21" s="165"/>
    </row>
    <row r="22" spans="1:7" x14ac:dyDescent="0.2">
      <c r="A22" s="47" t="s">
        <v>201</v>
      </c>
      <c r="B22" s="176"/>
      <c r="C22" s="165"/>
      <c r="D22" s="165"/>
      <c r="E22" s="165"/>
      <c r="F22" s="165"/>
      <c r="G22" s="165"/>
    </row>
    <row r="23" spans="1:7" ht="3.2" customHeight="1" x14ac:dyDescent="0.2">
      <c r="A23" s="5"/>
      <c r="B23" s="176"/>
      <c r="C23" s="165"/>
      <c r="D23" s="165"/>
      <c r="E23" s="165"/>
      <c r="F23" s="165"/>
      <c r="G23" s="165"/>
    </row>
    <row r="24" spans="1:7" x14ac:dyDescent="0.2">
      <c r="A24" s="48" t="s">
        <v>206</v>
      </c>
      <c r="B24" s="177">
        <v>107545.477</v>
      </c>
      <c r="C24" s="168">
        <v>107352.162</v>
      </c>
      <c r="D24" s="168"/>
      <c r="E24" s="168">
        <v>115037.208</v>
      </c>
      <c r="F24" s="168">
        <v>110189.065</v>
      </c>
      <c r="G24" s="168"/>
    </row>
    <row r="25" spans="1:7" ht="3.2" customHeight="1" x14ac:dyDescent="0.2">
      <c r="A25" s="49"/>
      <c r="B25" s="176"/>
      <c r="C25" s="165"/>
      <c r="D25" s="165"/>
      <c r="E25" s="165"/>
      <c r="F25" s="165"/>
      <c r="G25" s="165"/>
    </row>
    <row r="26" spans="1:7" x14ac:dyDescent="0.2">
      <c r="A26" s="48" t="s">
        <v>207</v>
      </c>
      <c r="B26" s="176"/>
      <c r="C26" s="165"/>
      <c r="D26" s="165"/>
      <c r="E26" s="165"/>
      <c r="F26" s="165"/>
      <c r="G26" s="165"/>
    </row>
    <row r="27" spans="1:7" hidden="1" x14ac:dyDescent="0.2">
      <c r="A27" s="49" t="s">
        <v>208</v>
      </c>
      <c r="B27" s="176">
        <v>0</v>
      </c>
      <c r="C27" s="165">
        <v>0</v>
      </c>
      <c r="D27" s="165"/>
      <c r="E27" s="165">
        <v>0</v>
      </c>
      <c r="F27" s="165">
        <v>0</v>
      </c>
      <c r="G27" s="165"/>
    </row>
    <row r="28" spans="1:7" x14ac:dyDescent="0.2">
      <c r="A28" s="49" t="s">
        <v>124</v>
      </c>
      <c r="B28" s="176">
        <v>333.85700000000003</v>
      </c>
      <c r="C28" s="165">
        <v>291.245</v>
      </c>
      <c r="D28" s="165"/>
      <c r="E28" s="165">
        <v>295.52499999999998</v>
      </c>
      <c r="F28" s="165">
        <v>349.726</v>
      </c>
      <c r="G28" s="165"/>
    </row>
    <row r="29" spans="1:7" x14ac:dyDescent="0.2">
      <c r="A29" s="48" t="s">
        <v>211</v>
      </c>
      <c r="B29" s="177">
        <v>333.85700000000003</v>
      </c>
      <c r="C29" s="168">
        <v>291.245</v>
      </c>
      <c r="D29" s="168"/>
      <c r="E29" s="168">
        <v>295.52499999999998</v>
      </c>
      <c r="F29" s="168">
        <v>349.726</v>
      </c>
      <c r="G29" s="168"/>
    </row>
    <row r="30" spans="1:7" x14ac:dyDescent="0.2">
      <c r="A30" s="3" t="s">
        <v>212</v>
      </c>
      <c r="B30" s="178">
        <v>107879.334</v>
      </c>
      <c r="C30" s="171">
        <v>107643.40699999999</v>
      </c>
      <c r="D30" s="171"/>
      <c r="E30" s="171">
        <v>115332.73299999999</v>
      </c>
      <c r="F30" s="171">
        <v>110538.791</v>
      </c>
      <c r="G30" s="171"/>
    </row>
    <row r="31" spans="1:7" x14ac:dyDescent="0.2">
      <c r="C31"/>
    </row>
  </sheetData>
  <mergeCells count="5">
    <mergeCell ref="D7:D8"/>
    <mergeCell ref="B6:C6"/>
    <mergeCell ref="E6:F6"/>
    <mergeCell ref="A3:F3"/>
    <mergeCell ref="A4:F4"/>
  </mergeCells>
  <phoneticPr fontId="0" type="noConversion"/>
  <pageMargins left="0.75" right="0.75" top="1" bottom="1" header="0.5" footer="0.5"/>
  <pageSetup paperSize="9" scale="90"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tabColor rgb="FFFFFF00"/>
    <pageSetUpPr fitToPage="1"/>
  </sheetPr>
  <dimension ref="A1:I47"/>
  <sheetViews>
    <sheetView showGridLines="0" zoomScaleNormal="100" workbookViewId="0"/>
  </sheetViews>
  <sheetFormatPr defaultRowHeight="12.75" x14ac:dyDescent="0.2"/>
  <cols>
    <col min="1" max="1" width="37.7109375" customWidth="1"/>
    <col min="2" max="3" width="10.7109375" customWidth="1"/>
    <col min="4" max="4" width="10.7109375" style="37" customWidth="1"/>
    <col min="5" max="5" width="2.7109375" customWidth="1"/>
    <col min="6" max="8" width="10.7109375" customWidth="1"/>
    <col min="9" max="9" width="3" customWidth="1"/>
  </cols>
  <sheetData>
    <row r="1" spans="1:8" x14ac:dyDescent="0.2">
      <c r="A1" s="273" t="s">
        <v>568</v>
      </c>
      <c r="B1" s="273"/>
    </row>
    <row r="3" spans="1:8" ht="15.75" x14ac:dyDescent="0.25">
      <c r="A3" s="699" t="s">
        <v>191</v>
      </c>
      <c r="B3" s="699"/>
      <c r="C3" s="699"/>
      <c r="D3" s="699"/>
      <c r="E3" s="699"/>
      <c r="F3" s="699"/>
      <c r="G3" s="699"/>
      <c r="H3" s="699"/>
    </row>
    <row r="4" spans="1:8" x14ac:dyDescent="0.2">
      <c r="A4" s="732" t="s">
        <v>512</v>
      </c>
      <c r="B4" s="732"/>
      <c r="C4" s="731"/>
      <c r="D4" s="731"/>
      <c r="E4" s="731"/>
      <c r="F4" s="731"/>
      <c r="G4" s="731"/>
      <c r="H4" s="731"/>
    </row>
    <row r="5" spans="1:8" ht="2.25" customHeight="1" x14ac:dyDescent="0.2">
      <c r="A5" s="62"/>
      <c r="B5" s="262"/>
    </row>
    <row r="6" spans="1:8" x14ac:dyDescent="0.2">
      <c r="A6" s="108"/>
      <c r="B6" s="724" t="s">
        <v>534</v>
      </c>
      <c r="C6" s="724"/>
      <c r="D6" s="724"/>
      <c r="E6" s="295"/>
      <c r="F6" s="711" t="s">
        <v>531</v>
      </c>
      <c r="G6" s="711"/>
      <c r="H6" s="711"/>
    </row>
    <row r="7" spans="1:8" ht="22.7" customHeight="1" x14ac:dyDescent="0.2">
      <c r="B7" s="651" t="s">
        <v>801</v>
      </c>
      <c r="C7" s="650" t="s">
        <v>780</v>
      </c>
      <c r="D7" s="651" t="s">
        <v>529</v>
      </c>
      <c r="E7" s="704"/>
      <c r="F7" s="648" t="s">
        <v>801</v>
      </c>
      <c r="G7" s="648" t="s">
        <v>795</v>
      </c>
      <c r="H7" s="649" t="s">
        <v>222</v>
      </c>
    </row>
    <row r="8" spans="1:8" x14ac:dyDescent="0.2">
      <c r="B8" s="648" t="s">
        <v>0</v>
      </c>
      <c r="C8" s="650" t="s">
        <v>0</v>
      </c>
      <c r="D8" s="648" t="s">
        <v>0</v>
      </c>
      <c r="E8" s="704"/>
      <c r="F8" s="648" t="s">
        <v>0</v>
      </c>
      <c r="G8" s="648" t="s">
        <v>0</v>
      </c>
      <c r="H8" s="648" t="s">
        <v>0</v>
      </c>
    </row>
    <row r="9" spans="1:8" ht="3.2" customHeight="1" x14ac:dyDescent="0.2">
      <c r="C9" s="79"/>
      <c r="D9" s="85"/>
      <c r="E9" s="78"/>
      <c r="F9" s="78"/>
      <c r="G9" s="78"/>
      <c r="H9" s="78"/>
    </row>
    <row r="10" spans="1:8" x14ac:dyDescent="0.2">
      <c r="A10" s="242" t="s">
        <v>193</v>
      </c>
      <c r="B10" s="242"/>
      <c r="C10" s="79"/>
      <c r="D10" s="85"/>
      <c r="E10" s="78"/>
      <c r="F10" s="78"/>
      <c r="G10" s="78"/>
      <c r="H10" s="78"/>
    </row>
    <row r="11" spans="1:8" ht="3.2" customHeight="1" x14ac:dyDescent="0.2">
      <c r="A11" s="246"/>
      <c r="B11" s="246"/>
      <c r="C11" s="184"/>
      <c r="D11" s="185"/>
      <c r="E11" s="186"/>
      <c r="F11" s="186"/>
      <c r="G11" s="186"/>
      <c r="H11" s="186"/>
    </row>
    <row r="12" spans="1:8" x14ac:dyDescent="0.2">
      <c r="A12" s="243" t="s">
        <v>513</v>
      </c>
      <c r="B12" s="257">
        <v>-1955.5679999999993</v>
      </c>
      <c r="C12" s="177">
        <v>-2643.5880000000034</v>
      </c>
      <c r="D12" s="257">
        <v>-2836.9030000000057</v>
      </c>
      <c r="E12" s="168"/>
      <c r="F12" s="257">
        <v>-506.23500000000058</v>
      </c>
      <c r="G12" s="257">
        <v>170.88700000000244</v>
      </c>
      <c r="H12" s="257">
        <v>-4677.2559999999939</v>
      </c>
    </row>
    <row r="13" spans="1:8" x14ac:dyDescent="0.2">
      <c r="A13" s="243" t="s">
        <v>514</v>
      </c>
      <c r="B13" s="172"/>
      <c r="C13" s="176"/>
      <c r="D13" s="172"/>
      <c r="E13" s="165"/>
      <c r="F13" s="172"/>
      <c r="G13" s="172"/>
      <c r="H13" s="172"/>
    </row>
    <row r="14" spans="1:8" hidden="1" x14ac:dyDescent="0.2">
      <c r="A14" s="244" t="s">
        <v>208</v>
      </c>
      <c r="B14" s="172">
        <v>0</v>
      </c>
      <c r="C14" s="176">
        <v>0</v>
      </c>
      <c r="D14" s="172">
        <v>0</v>
      </c>
      <c r="E14" s="165"/>
      <c r="F14" s="172">
        <v>0</v>
      </c>
      <c r="G14" s="172">
        <v>0</v>
      </c>
      <c r="H14" s="172">
        <v>0</v>
      </c>
    </row>
    <row r="15" spans="1:8" x14ac:dyDescent="0.2">
      <c r="A15" s="244" t="s">
        <v>124</v>
      </c>
      <c r="B15" s="172"/>
      <c r="C15" s="176"/>
      <c r="D15" s="172"/>
      <c r="E15" s="165"/>
      <c r="F15" s="172"/>
      <c r="G15" s="172"/>
      <c r="H15" s="172"/>
    </row>
    <row r="16" spans="1:8" x14ac:dyDescent="0.2">
      <c r="A16" s="239" t="s">
        <v>209</v>
      </c>
      <c r="B16" s="32">
        <v>-26</v>
      </c>
      <c r="C16" s="187">
        <v>-13</v>
      </c>
      <c r="D16" s="32">
        <v>-3</v>
      </c>
      <c r="E16" s="171"/>
      <c r="F16" s="32">
        <v>-1</v>
      </c>
      <c r="G16" s="32">
        <v>-10</v>
      </c>
      <c r="H16" s="32">
        <v>3.5840000000000032</v>
      </c>
    </row>
    <row r="17" spans="1:9" x14ac:dyDescent="0.2">
      <c r="A17" s="239" t="s">
        <v>210</v>
      </c>
      <c r="B17" s="172">
        <v>1</v>
      </c>
      <c r="C17" s="176">
        <v>-2.9549999999999983</v>
      </c>
      <c r="D17" s="172">
        <v>-55.841000000000001</v>
      </c>
      <c r="E17" s="165"/>
      <c r="F17" s="172">
        <v>6</v>
      </c>
      <c r="G17" s="172">
        <v>11.940000000000001</v>
      </c>
      <c r="H17" s="172">
        <v>52.766999999999996</v>
      </c>
    </row>
    <row r="18" spans="1:9" x14ac:dyDescent="0.2">
      <c r="A18" s="285" t="s">
        <v>515</v>
      </c>
      <c r="B18" s="257">
        <v>-24.745000000000005</v>
      </c>
      <c r="C18" s="177">
        <v>-15.868999999999986</v>
      </c>
      <c r="D18" s="168">
        <v>-58.480999999999995</v>
      </c>
      <c r="E18" s="168"/>
      <c r="F18" s="257">
        <v>5.1769999999999854</v>
      </c>
      <c r="G18" s="168">
        <v>2.1500000000000092</v>
      </c>
      <c r="H18" s="168">
        <v>56.350999999999999</v>
      </c>
    </row>
    <row r="19" spans="1:9" x14ac:dyDescent="0.2">
      <c r="A19" s="245" t="s">
        <v>516</v>
      </c>
      <c r="B19" s="258">
        <v>-1980.3129999999994</v>
      </c>
      <c r="C19" s="178">
        <v>-2659.4570000000035</v>
      </c>
      <c r="D19" s="258">
        <v>-2895.3840000000055</v>
      </c>
      <c r="E19" s="168"/>
      <c r="F19" s="258">
        <v>-501.05800000000067</v>
      </c>
      <c r="G19" s="258">
        <v>173.03700000000245</v>
      </c>
      <c r="H19" s="258">
        <v>-4620.9049999999943</v>
      </c>
    </row>
    <row r="20" spans="1:9" ht="3.2" customHeight="1" x14ac:dyDescent="0.2">
      <c r="A20" s="49"/>
      <c r="B20" s="172"/>
      <c r="C20" s="176"/>
      <c r="D20" s="172"/>
      <c r="E20" s="165"/>
      <c r="F20" s="172"/>
      <c r="G20" s="172"/>
      <c r="H20" s="172"/>
    </row>
    <row r="21" spans="1:9" x14ac:dyDescent="0.2">
      <c r="A21" s="242" t="s">
        <v>201</v>
      </c>
      <c r="B21" s="172"/>
      <c r="C21" s="176"/>
      <c r="D21" s="172"/>
      <c r="E21" s="165"/>
      <c r="F21" s="172"/>
      <c r="G21" s="172"/>
      <c r="H21" s="172"/>
    </row>
    <row r="22" spans="1:9" ht="3.2" customHeight="1" x14ac:dyDescent="0.2">
      <c r="A22" s="246"/>
      <c r="B22" s="172"/>
      <c r="C22" s="176"/>
      <c r="D22" s="172"/>
      <c r="E22" s="165"/>
      <c r="F22" s="172"/>
      <c r="G22" s="172"/>
      <c r="H22" s="172"/>
    </row>
    <row r="23" spans="1:9" x14ac:dyDescent="0.2">
      <c r="A23" s="243" t="s">
        <v>513</v>
      </c>
      <c r="B23" s="257">
        <v>-1955.5679999999993</v>
      </c>
      <c r="C23" s="177">
        <v>-2643.5880000000034</v>
      </c>
      <c r="D23" s="257">
        <v>-2836.9030000000057</v>
      </c>
      <c r="E23" s="171"/>
      <c r="F23" s="257">
        <v>-506.23500000000058</v>
      </c>
      <c r="G23" s="257">
        <v>170.88700000000244</v>
      </c>
      <c r="H23" s="257">
        <v>-4677.2559999999939</v>
      </c>
    </row>
    <row r="24" spans="1:9" x14ac:dyDescent="0.2">
      <c r="A24" s="243" t="s">
        <v>514</v>
      </c>
      <c r="B24" s="258"/>
      <c r="C24" s="178"/>
      <c r="D24" s="258"/>
      <c r="F24" s="258"/>
      <c r="G24" s="258"/>
      <c r="H24" s="258"/>
    </row>
    <row r="25" spans="1:9" hidden="1" x14ac:dyDescent="0.2">
      <c r="A25" s="244" t="s">
        <v>208</v>
      </c>
      <c r="B25" s="32">
        <v>0</v>
      </c>
      <c r="C25" s="187">
        <v>0</v>
      </c>
      <c r="D25" s="32">
        <v>0</v>
      </c>
      <c r="F25" s="32">
        <v>0</v>
      </c>
      <c r="G25" s="32">
        <v>0</v>
      </c>
      <c r="H25" s="32">
        <v>0</v>
      </c>
    </row>
    <row r="26" spans="1:9" x14ac:dyDescent="0.2">
      <c r="A26" s="244" t="s">
        <v>124</v>
      </c>
      <c r="B26" s="32">
        <v>-24.744999999999948</v>
      </c>
      <c r="C26" s="187">
        <v>-15.868999999999971</v>
      </c>
      <c r="D26" s="32">
        <v>-58.480999999999995</v>
      </c>
      <c r="F26" s="32">
        <v>5.1769999999999641</v>
      </c>
      <c r="G26" s="32">
        <v>2.1499999999999773</v>
      </c>
      <c r="H26" s="32">
        <v>56.350999999999999</v>
      </c>
    </row>
    <row r="27" spans="1:9" x14ac:dyDescent="0.2">
      <c r="A27" s="243" t="s">
        <v>515</v>
      </c>
      <c r="B27" s="257">
        <v>-24.744999999999948</v>
      </c>
      <c r="C27" s="177">
        <v>-15.868999999999971</v>
      </c>
      <c r="D27" s="257">
        <v>-58.480999999999995</v>
      </c>
      <c r="F27" s="257">
        <v>5.1769999999999641</v>
      </c>
      <c r="G27" s="257">
        <v>2.1499999999999773</v>
      </c>
      <c r="H27" s="257">
        <v>56.350999999999999</v>
      </c>
    </row>
    <row r="28" spans="1:9" x14ac:dyDescent="0.2">
      <c r="A28" s="245" t="s">
        <v>516</v>
      </c>
      <c r="B28" s="258">
        <v>-1980.3129999999994</v>
      </c>
      <c r="C28" s="178">
        <v>-2659.4570000000035</v>
      </c>
      <c r="D28" s="258">
        <v>-2895.3840000000055</v>
      </c>
      <c r="F28" s="258">
        <v>-501.05800000000056</v>
      </c>
      <c r="G28" s="258">
        <v>173.03700000000242</v>
      </c>
      <c r="H28" s="258">
        <v>-4620.9049999999943</v>
      </c>
    </row>
    <row r="30" spans="1:9" ht="15.75" x14ac:dyDescent="0.25">
      <c r="A30" s="699" t="s">
        <v>191</v>
      </c>
      <c r="B30" s="699"/>
      <c r="C30" s="699"/>
      <c r="D30" s="699"/>
      <c r="E30" s="699"/>
      <c r="F30" s="699"/>
      <c r="G30" s="699"/>
      <c r="H30" s="699"/>
      <c r="I30" s="647"/>
    </row>
    <row r="31" spans="1:9" x14ac:dyDescent="0.2">
      <c r="A31" s="731" t="s">
        <v>214</v>
      </c>
      <c r="B31" s="731"/>
      <c r="C31" s="731"/>
      <c r="D31" s="731"/>
      <c r="E31" s="731"/>
      <c r="F31" s="731"/>
      <c r="G31" s="731"/>
      <c r="H31" s="731"/>
      <c r="I31" s="652"/>
    </row>
    <row r="32" spans="1:9" ht="2.25" customHeight="1" x14ac:dyDescent="0.2">
      <c r="A32" s="62"/>
      <c r="B32" s="262"/>
    </row>
    <row r="33" spans="1:9" x14ac:dyDescent="0.2">
      <c r="A33" s="108"/>
      <c r="B33" s="724" t="s">
        <v>534</v>
      </c>
      <c r="C33" s="724"/>
      <c r="D33" s="724"/>
      <c r="E33" s="295"/>
      <c r="F33" s="711" t="s">
        <v>531</v>
      </c>
      <c r="G33" s="711"/>
      <c r="H33" s="711"/>
      <c r="I33" s="59"/>
    </row>
    <row r="34" spans="1:9" ht="22.7" customHeight="1" x14ac:dyDescent="0.2">
      <c r="B34" s="661" t="s">
        <v>801</v>
      </c>
      <c r="C34" s="660" t="s">
        <v>780</v>
      </c>
      <c r="D34" s="651" t="s">
        <v>529</v>
      </c>
      <c r="E34" s="704"/>
      <c r="F34" s="659" t="s">
        <v>801</v>
      </c>
      <c r="G34" s="659" t="s">
        <v>795</v>
      </c>
      <c r="H34" s="649" t="s">
        <v>222</v>
      </c>
      <c r="I34" s="649"/>
    </row>
    <row r="35" spans="1:9" x14ac:dyDescent="0.2">
      <c r="B35" s="659" t="s">
        <v>0</v>
      </c>
      <c r="C35" s="660" t="s">
        <v>0</v>
      </c>
      <c r="D35" s="648" t="s">
        <v>0</v>
      </c>
      <c r="E35" s="704"/>
      <c r="F35" s="659" t="s">
        <v>0</v>
      </c>
      <c r="G35" s="659" t="s">
        <v>0</v>
      </c>
      <c r="H35" s="648" t="s">
        <v>0</v>
      </c>
      <c r="I35" s="648"/>
    </row>
    <row r="36" spans="1:9" ht="3.2" customHeight="1" x14ac:dyDescent="0.2">
      <c r="C36" s="79"/>
      <c r="D36" s="85"/>
      <c r="E36" s="78"/>
      <c r="F36" s="78"/>
      <c r="G36" s="78"/>
      <c r="H36" s="78"/>
      <c r="I36" s="78"/>
    </row>
    <row r="37" spans="1:9" x14ac:dyDescent="0.2">
      <c r="A37" s="47" t="s">
        <v>193</v>
      </c>
      <c r="B37" s="47"/>
      <c r="C37" s="79"/>
      <c r="D37" s="85"/>
      <c r="E37" s="78"/>
      <c r="F37" s="78"/>
      <c r="G37" s="78"/>
      <c r="H37" s="78"/>
      <c r="I37" s="78"/>
    </row>
    <row r="38" spans="1:9" ht="3.2" customHeight="1" x14ac:dyDescent="0.2">
      <c r="A38" s="5"/>
      <c r="B38" s="5"/>
      <c r="C38" s="184"/>
      <c r="D38" s="185"/>
      <c r="E38" s="186"/>
      <c r="F38" s="186"/>
      <c r="G38" s="186"/>
      <c r="H38" s="186"/>
      <c r="I38" s="186"/>
    </row>
    <row r="39" spans="1:9" x14ac:dyDescent="0.2">
      <c r="A39" s="48" t="s">
        <v>215</v>
      </c>
      <c r="B39" s="257">
        <v>-417.04100000000267</v>
      </c>
      <c r="C39" s="177">
        <v>-2464.128000000002</v>
      </c>
      <c r="D39" s="168">
        <v>-2570.4610000000002</v>
      </c>
      <c r="E39" s="168"/>
      <c r="F39" s="257">
        <v>-669.22600000000648</v>
      </c>
      <c r="G39" s="168">
        <v>-3106.2510000000038</v>
      </c>
      <c r="H39" s="168">
        <v>-3750.5930000000012</v>
      </c>
      <c r="I39" s="168"/>
    </row>
    <row r="40" spans="1:9" ht="22.5" x14ac:dyDescent="0.2">
      <c r="A40" s="48" t="s">
        <v>216</v>
      </c>
      <c r="B40" s="172">
        <v>422.54300000000001</v>
      </c>
      <c r="C40" s="176">
        <v>490.11900000000003</v>
      </c>
      <c r="D40" s="165">
        <v>469.37400000000002</v>
      </c>
      <c r="E40" s="165"/>
      <c r="F40" s="172">
        <v>-2.1120000000000232</v>
      </c>
      <c r="G40" s="165">
        <v>290.22699999999998</v>
      </c>
      <c r="H40" s="165">
        <v>288.18200000000002</v>
      </c>
      <c r="I40" s="165"/>
    </row>
    <row r="41" spans="1:9" x14ac:dyDescent="0.2">
      <c r="A41" s="3" t="s">
        <v>217</v>
      </c>
      <c r="B41" s="258">
        <v>-839.58400000000302</v>
      </c>
      <c r="C41" s="178">
        <v>-2954.2470000000021</v>
      </c>
      <c r="D41" s="171">
        <v>-3039.835</v>
      </c>
      <c r="E41" s="171"/>
      <c r="F41" s="258">
        <v>-667.1140000000064</v>
      </c>
      <c r="G41" s="171">
        <v>-3396.4780000000037</v>
      </c>
      <c r="H41" s="171">
        <v>-4038.7750000000015</v>
      </c>
      <c r="I41" s="171"/>
    </row>
    <row r="42" spans="1:9" ht="3.2" customHeight="1" x14ac:dyDescent="0.2">
      <c r="A42" s="5"/>
      <c r="B42" s="172"/>
      <c r="C42" s="176"/>
      <c r="D42" s="165"/>
      <c r="E42" s="165"/>
      <c r="F42" s="172"/>
      <c r="G42" s="165"/>
      <c r="H42" s="165"/>
      <c r="I42" s="165"/>
    </row>
    <row r="43" spans="1:9" x14ac:dyDescent="0.2">
      <c r="A43" s="47" t="s">
        <v>201</v>
      </c>
      <c r="B43" s="172"/>
      <c r="C43" s="176"/>
      <c r="D43" s="165"/>
      <c r="E43" s="165"/>
      <c r="F43" s="172"/>
      <c r="G43" s="165"/>
      <c r="H43" s="165"/>
      <c r="I43" s="165"/>
    </row>
    <row r="44" spans="1:9" ht="3.2" customHeight="1" x14ac:dyDescent="0.2">
      <c r="A44" s="5"/>
      <c r="B44" s="172"/>
      <c r="C44" s="176"/>
      <c r="D44" s="165"/>
      <c r="E44" s="165"/>
      <c r="F44" s="172"/>
      <c r="G44" s="165"/>
      <c r="H44" s="165"/>
      <c r="I44" s="165"/>
    </row>
    <row r="45" spans="1:9" x14ac:dyDescent="0.2">
      <c r="A45" s="48" t="s">
        <v>215</v>
      </c>
      <c r="B45" s="257">
        <v>-291.18299999999272</v>
      </c>
      <c r="C45" s="177">
        <v>-2706.5669999999973</v>
      </c>
      <c r="D45" s="168">
        <v>-3468.4110000000001</v>
      </c>
      <c r="E45" s="168"/>
      <c r="F45" s="257">
        <v>-621.56699999999023</v>
      </c>
      <c r="G45" s="168">
        <v>-1805.26799999999</v>
      </c>
      <c r="H45" s="168">
        <v>-4674.7749999999969</v>
      </c>
      <c r="I45" s="168"/>
    </row>
    <row r="46" spans="1:9" ht="22.5" x14ac:dyDescent="0.2">
      <c r="A46" s="48" t="s">
        <v>216</v>
      </c>
      <c r="B46" s="172">
        <v>423</v>
      </c>
      <c r="C46" s="176">
        <v>490</v>
      </c>
      <c r="D46" s="165">
        <v>469.45600000000002</v>
      </c>
      <c r="E46" s="165"/>
      <c r="F46" s="172">
        <v>-2</v>
      </c>
      <c r="G46" s="165">
        <v>290</v>
      </c>
      <c r="H46" s="165">
        <v>288</v>
      </c>
      <c r="I46" s="165"/>
    </row>
    <row r="47" spans="1:9" x14ac:dyDescent="0.2">
      <c r="A47" s="3" t="s">
        <v>217</v>
      </c>
      <c r="B47" s="258">
        <v>-713.72599999999284</v>
      </c>
      <c r="C47" s="178">
        <v>-3196.6859999999974</v>
      </c>
      <c r="D47" s="171">
        <v>-3937.8670000000002</v>
      </c>
      <c r="E47" s="171"/>
      <c r="F47" s="258">
        <v>-619.45499999999015</v>
      </c>
      <c r="G47" s="171">
        <v>-2095.4949999999899</v>
      </c>
      <c r="H47" s="171">
        <v>-4963.0979999999972</v>
      </c>
      <c r="I47" s="171"/>
    </row>
  </sheetData>
  <mergeCells count="10">
    <mergeCell ref="A3:H3"/>
    <mergeCell ref="A4:H4"/>
    <mergeCell ref="E34:E35"/>
    <mergeCell ref="B6:D6"/>
    <mergeCell ref="F6:H6"/>
    <mergeCell ref="E7:E8"/>
    <mergeCell ref="A30:H30"/>
    <mergeCell ref="A31:H31"/>
    <mergeCell ref="B33:D33"/>
    <mergeCell ref="F33:H33"/>
  </mergeCells>
  <pageMargins left="0.74803149606299213" right="0.74803149606299213" top="0.98425196850393704" bottom="0.98425196850393704" header="0.51181102362204722" footer="0.51181102362204722"/>
  <pageSetup paperSize="9" scale="84" fitToHeight="5"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rgb="FFFFFF00"/>
  </sheetPr>
  <dimension ref="A1:G43"/>
  <sheetViews>
    <sheetView showGridLines="0" zoomScaleNormal="100" workbookViewId="0"/>
  </sheetViews>
  <sheetFormatPr defaultColWidth="9.140625" defaultRowHeight="11.25" x14ac:dyDescent="0.2"/>
  <cols>
    <col min="1" max="1" width="37.7109375" style="12" customWidth="1"/>
    <col min="2" max="3" width="10.7109375" style="28" customWidth="1"/>
    <col min="4" max="4" width="2.7109375" style="5" customWidth="1"/>
    <col min="5" max="6" width="10.7109375" style="5" customWidth="1"/>
    <col min="7" max="16384" width="9.140625" style="5"/>
  </cols>
  <sheetData>
    <row r="1" spans="1:7" ht="12.75" x14ac:dyDescent="0.2">
      <c r="A1" s="266" t="s">
        <v>765</v>
      </c>
    </row>
    <row r="2" spans="1:7" ht="12.75" x14ac:dyDescent="0.2">
      <c r="A2" s="272"/>
    </row>
    <row r="3" spans="1:7" ht="15.75" x14ac:dyDescent="0.25">
      <c r="A3" s="699" t="s">
        <v>766</v>
      </c>
      <c r="B3" s="699"/>
      <c r="C3" s="699"/>
      <c r="D3" s="699"/>
      <c r="E3" s="699"/>
      <c r="F3" s="699"/>
      <c r="G3" s="13"/>
    </row>
    <row r="4" spans="1:7" s="637" customFormat="1" ht="14.25" x14ac:dyDescent="0.2">
      <c r="A4" s="700" t="s">
        <v>50</v>
      </c>
      <c r="B4" s="700"/>
      <c r="C4" s="700"/>
      <c r="D4" s="700"/>
      <c r="E4" s="700"/>
      <c r="F4" s="700"/>
      <c r="G4" s="640"/>
    </row>
    <row r="5" spans="1:7" ht="4.7" customHeight="1" x14ac:dyDescent="0.2">
      <c r="A5" s="196"/>
      <c r="B5" s="197"/>
      <c r="C5" s="197"/>
      <c r="D5" s="198"/>
      <c r="E5" s="198"/>
      <c r="F5" s="198"/>
    </row>
    <row r="6" spans="1:7" x14ac:dyDescent="0.2">
      <c r="A6" s="241"/>
      <c r="B6" s="711" t="s">
        <v>534</v>
      </c>
      <c r="C6" s="711"/>
      <c r="D6" s="218"/>
      <c r="E6" s="711" t="s">
        <v>531</v>
      </c>
      <c r="F6" s="711"/>
      <c r="G6" s="59"/>
    </row>
    <row r="7" spans="1:7" ht="22.5" x14ac:dyDescent="0.2">
      <c r="A7" s="733"/>
      <c r="B7" s="240" t="s">
        <v>803</v>
      </c>
      <c r="C7" s="25" t="s">
        <v>529</v>
      </c>
      <c r="D7" s="704"/>
      <c r="E7" s="247" t="s">
        <v>803</v>
      </c>
      <c r="F7" s="248" t="s">
        <v>222</v>
      </c>
      <c r="G7" s="60"/>
    </row>
    <row r="8" spans="1:7" x14ac:dyDescent="0.2">
      <c r="A8" s="733"/>
      <c r="B8" s="217" t="s">
        <v>0</v>
      </c>
      <c r="C8" s="25" t="s">
        <v>0</v>
      </c>
      <c r="D8" s="704"/>
      <c r="E8" s="216" t="s">
        <v>0</v>
      </c>
      <c r="F8" s="216" t="s">
        <v>0</v>
      </c>
      <c r="G8" s="2"/>
    </row>
    <row r="9" spans="1:7" ht="3.2" customHeight="1" x14ac:dyDescent="0.2">
      <c r="A9" s="249"/>
      <c r="B9" s="217"/>
      <c r="C9" s="25"/>
      <c r="D9" s="216"/>
      <c r="E9" s="216"/>
      <c r="F9" s="216"/>
      <c r="G9" s="9"/>
    </row>
    <row r="10" spans="1:7" x14ac:dyDescent="0.2">
      <c r="A10" s="250" t="s">
        <v>52</v>
      </c>
      <c r="B10" s="217"/>
      <c r="C10" s="25"/>
      <c r="D10" s="216"/>
      <c r="E10" s="216"/>
      <c r="F10" s="216"/>
      <c r="G10" s="9"/>
    </row>
    <row r="11" spans="1:7" x14ac:dyDescent="0.2">
      <c r="A11" s="249" t="s">
        <v>53</v>
      </c>
      <c r="B11" s="187">
        <v>4694.0150000000003</v>
      </c>
      <c r="C11" s="251">
        <v>4959.8500000000004</v>
      </c>
      <c r="D11" s="251"/>
      <c r="E11" s="251">
        <v>4999.8419999999996</v>
      </c>
      <c r="F11" s="251">
        <v>4262.0460000000003</v>
      </c>
      <c r="G11" s="16"/>
    </row>
    <row r="12" spans="1:7" x14ac:dyDescent="0.2">
      <c r="A12" s="249" t="s">
        <v>54</v>
      </c>
      <c r="B12" s="187">
        <v>3.645</v>
      </c>
      <c r="C12" s="251">
        <v>3.645</v>
      </c>
      <c r="D12" s="251"/>
      <c r="E12" s="251">
        <v>4.16</v>
      </c>
      <c r="F12" s="251">
        <v>3.645</v>
      </c>
      <c r="G12" s="54"/>
    </row>
    <row r="13" spans="1:7" x14ac:dyDescent="0.2">
      <c r="A13" s="250" t="s">
        <v>31</v>
      </c>
      <c r="B13" s="177">
        <v>4697.66</v>
      </c>
      <c r="C13" s="168">
        <v>4963.4949999999999</v>
      </c>
      <c r="D13" s="168"/>
      <c r="E13" s="168">
        <v>5004.0020000000004</v>
      </c>
      <c r="F13" s="168">
        <v>4265.6909999999998</v>
      </c>
      <c r="G13" s="55"/>
    </row>
    <row r="14" spans="1:7" ht="3.2" customHeight="1" x14ac:dyDescent="0.2">
      <c r="A14" s="249"/>
      <c r="B14" s="187"/>
      <c r="C14" s="251"/>
      <c r="D14" s="251"/>
      <c r="E14" s="251"/>
      <c r="F14" s="251"/>
      <c r="G14" s="9"/>
    </row>
    <row r="15" spans="1:7" x14ac:dyDescent="0.2">
      <c r="A15" s="250" t="s">
        <v>55</v>
      </c>
      <c r="B15" s="187"/>
      <c r="C15" s="251"/>
      <c r="D15" s="251"/>
      <c r="E15" s="251"/>
      <c r="F15" s="251"/>
      <c r="G15" s="9"/>
    </row>
    <row r="16" spans="1:7" x14ac:dyDescent="0.2">
      <c r="A16" s="249" t="s">
        <v>185</v>
      </c>
      <c r="B16" s="187">
        <v>12.18</v>
      </c>
      <c r="C16" s="251">
        <v>12.417999999999999</v>
      </c>
      <c r="D16" s="251"/>
      <c r="E16" s="251">
        <v>15.407999999999999</v>
      </c>
      <c r="F16" s="251">
        <v>12.797000000000001</v>
      </c>
      <c r="G16" s="54"/>
    </row>
    <row r="17" spans="1:7" x14ac:dyDescent="0.2">
      <c r="A17" s="249" t="s">
        <v>186</v>
      </c>
      <c r="B17" s="187">
        <v>0</v>
      </c>
      <c r="C17" s="251">
        <v>0</v>
      </c>
      <c r="D17" s="251"/>
      <c r="E17" s="251">
        <v>0</v>
      </c>
      <c r="F17" s="251">
        <v>0</v>
      </c>
      <c r="G17" s="54"/>
    </row>
    <row r="18" spans="1:7" x14ac:dyDescent="0.2">
      <c r="A18" s="250" t="s">
        <v>31</v>
      </c>
      <c r="B18" s="177">
        <v>12.18</v>
      </c>
      <c r="C18" s="168">
        <v>12.417999999999999</v>
      </c>
      <c r="D18" s="168"/>
      <c r="E18" s="168">
        <v>15.455</v>
      </c>
      <c r="F18" s="168">
        <v>12.797000000000001</v>
      </c>
      <c r="G18" s="56"/>
    </row>
    <row r="19" spans="1:7" ht="3.2" customHeight="1" x14ac:dyDescent="0.2">
      <c r="A19" s="249"/>
      <c r="B19" s="187"/>
      <c r="C19" s="251"/>
      <c r="D19" s="251"/>
      <c r="E19" s="251"/>
      <c r="F19" s="251"/>
      <c r="G19" s="9"/>
    </row>
    <row r="20" spans="1:7" x14ac:dyDescent="0.2">
      <c r="A20" s="252" t="s">
        <v>184</v>
      </c>
      <c r="B20" s="253">
        <v>4709.84</v>
      </c>
      <c r="C20" s="254">
        <v>4975.9129999999996</v>
      </c>
      <c r="D20" s="254"/>
      <c r="E20" s="254">
        <v>5019.4570000000003</v>
      </c>
      <c r="F20" s="254">
        <v>4278.4879999999994</v>
      </c>
      <c r="G20" s="17"/>
    </row>
    <row r="21" spans="1:7" ht="4.7" customHeight="1" x14ac:dyDescent="0.2"/>
    <row r="22" spans="1:7" ht="12.75" x14ac:dyDescent="0.2">
      <c r="A22" s="732" t="s">
        <v>240</v>
      </c>
      <c r="B22" s="732"/>
      <c r="C22" s="732"/>
      <c r="D22" s="732"/>
      <c r="E22" s="732"/>
      <c r="F22" s="732"/>
      <c r="G22" s="14"/>
    </row>
    <row r="23" spans="1:7" ht="4.7" customHeight="1" x14ac:dyDescent="0.2">
      <c r="A23" s="199"/>
      <c r="B23" s="200"/>
      <c r="C23" s="200"/>
      <c r="D23" s="201"/>
      <c r="E23" s="201"/>
      <c r="F23" s="201"/>
    </row>
    <row r="24" spans="1:7" x14ac:dyDescent="0.2">
      <c r="A24" s="255"/>
      <c r="B24" s="711" t="s">
        <v>534</v>
      </c>
      <c r="C24" s="711"/>
      <c r="D24" s="218"/>
      <c r="E24" s="711" t="s">
        <v>531</v>
      </c>
      <c r="F24" s="711"/>
      <c r="G24" s="59"/>
    </row>
    <row r="25" spans="1:7" ht="22.5" x14ac:dyDescent="0.2">
      <c r="A25" s="733"/>
      <c r="B25" s="240" t="s">
        <v>803</v>
      </c>
      <c r="C25" s="292" t="s">
        <v>529</v>
      </c>
      <c r="D25" s="704"/>
      <c r="E25" s="247" t="s">
        <v>803</v>
      </c>
      <c r="F25" s="248" t="s">
        <v>222</v>
      </c>
      <c r="G25" s="60"/>
    </row>
    <row r="26" spans="1:7" x14ac:dyDescent="0.2">
      <c r="A26" s="733"/>
      <c r="B26" s="291" t="s">
        <v>0</v>
      </c>
      <c r="C26" s="292" t="s">
        <v>0</v>
      </c>
      <c r="D26" s="704"/>
      <c r="E26" s="289" t="s">
        <v>0</v>
      </c>
      <c r="F26" s="216" t="s">
        <v>0</v>
      </c>
      <c r="G26" s="2"/>
    </row>
    <row r="27" spans="1:7" ht="3.2" customHeight="1" x14ac:dyDescent="0.2">
      <c r="A27" s="249"/>
      <c r="B27" s="217"/>
      <c r="C27" s="25"/>
      <c r="D27" s="216"/>
      <c r="E27" s="216"/>
      <c r="F27" s="216"/>
      <c r="G27" s="9"/>
    </row>
    <row r="28" spans="1:7" x14ac:dyDescent="0.2">
      <c r="A28" s="250" t="s">
        <v>52</v>
      </c>
      <c r="B28" s="217"/>
      <c r="C28" s="25"/>
      <c r="D28" s="216"/>
      <c r="E28" s="216"/>
      <c r="F28" s="216"/>
      <c r="G28" s="9"/>
    </row>
    <row r="29" spans="1:7" x14ac:dyDescent="0.2">
      <c r="A29" s="249" t="s">
        <v>53</v>
      </c>
      <c r="B29" s="187">
        <v>12589.582</v>
      </c>
      <c r="C29" s="251">
        <v>11380.228999999999</v>
      </c>
      <c r="D29" s="251"/>
      <c r="E29" s="251">
        <v>11268.710999999999</v>
      </c>
      <c r="F29" s="251">
        <v>11902.197</v>
      </c>
      <c r="G29" s="16"/>
    </row>
    <row r="30" spans="1:7" x14ac:dyDescent="0.2">
      <c r="A30" s="249" t="s">
        <v>54</v>
      </c>
      <c r="B30" s="187">
        <v>965.697</v>
      </c>
      <c r="C30" s="251">
        <v>947.03700000000003</v>
      </c>
      <c r="D30" s="251"/>
      <c r="E30" s="251">
        <v>780.77700000000004</v>
      </c>
      <c r="F30" s="251">
        <v>947.03700000000003</v>
      </c>
      <c r="G30" s="16"/>
    </row>
    <row r="31" spans="1:7" x14ac:dyDescent="0.2">
      <c r="A31" s="250" t="s">
        <v>31</v>
      </c>
      <c r="B31" s="177">
        <v>13555.279</v>
      </c>
      <c r="C31" s="168">
        <v>12327.266</v>
      </c>
      <c r="D31" s="168"/>
      <c r="E31" s="168">
        <v>12049.487999999999</v>
      </c>
      <c r="F31" s="168">
        <v>12849.234</v>
      </c>
      <c r="G31" s="55"/>
    </row>
    <row r="32" spans="1:7" ht="3.2" customHeight="1" x14ac:dyDescent="0.2">
      <c r="A32" s="249"/>
      <c r="B32" s="187"/>
      <c r="C32" s="251"/>
      <c r="D32" s="251"/>
      <c r="E32" s="251"/>
      <c r="F32" s="251"/>
      <c r="G32" s="9"/>
    </row>
    <row r="33" spans="1:7" x14ac:dyDescent="0.2">
      <c r="A33" s="250" t="s">
        <v>55</v>
      </c>
      <c r="B33" s="187"/>
      <c r="C33" s="251"/>
      <c r="D33" s="251"/>
      <c r="E33" s="251"/>
      <c r="F33" s="251"/>
      <c r="G33" s="9"/>
    </row>
    <row r="34" spans="1:7" x14ac:dyDescent="0.2">
      <c r="A34" s="249" t="s">
        <v>185</v>
      </c>
      <c r="B34" s="187">
        <v>2039.585</v>
      </c>
      <c r="C34" s="251">
        <v>5155.8490000000002</v>
      </c>
      <c r="D34" s="251"/>
      <c r="E34" s="251">
        <v>2295.1410000000001</v>
      </c>
      <c r="F34" s="251">
        <v>5194.8360000000002</v>
      </c>
      <c r="G34" s="57"/>
    </row>
    <row r="35" spans="1:7" x14ac:dyDescent="0.2">
      <c r="A35" s="249" t="s">
        <v>186</v>
      </c>
      <c r="B35" s="187">
        <v>371.29899999999998</v>
      </c>
      <c r="C35" s="251">
        <v>2214.7629999999999</v>
      </c>
      <c r="D35" s="251"/>
      <c r="E35" s="251">
        <v>447.36399999999998</v>
      </c>
      <c r="F35" s="251">
        <v>569.20000000000005</v>
      </c>
      <c r="G35" s="57"/>
    </row>
    <row r="36" spans="1:7" x14ac:dyDescent="0.2">
      <c r="A36" s="250" t="s">
        <v>31</v>
      </c>
      <c r="B36" s="177">
        <v>2410.884</v>
      </c>
      <c r="C36" s="168">
        <v>7370.6120000000001</v>
      </c>
      <c r="D36" s="168"/>
      <c r="E36" s="168">
        <v>2742.5050000000001</v>
      </c>
      <c r="F36" s="168">
        <v>5764.0360000000001</v>
      </c>
      <c r="G36" s="58"/>
    </row>
    <row r="37" spans="1:7" ht="3.2" customHeight="1" x14ac:dyDescent="0.2">
      <c r="A37" s="249"/>
      <c r="B37" s="187"/>
      <c r="C37" s="251"/>
      <c r="D37" s="251"/>
      <c r="E37" s="251"/>
      <c r="F37" s="251"/>
      <c r="G37" s="9"/>
    </row>
    <row r="38" spans="1:7" x14ac:dyDescent="0.2">
      <c r="A38" s="256" t="s">
        <v>184</v>
      </c>
      <c r="B38" s="178">
        <v>15966.163</v>
      </c>
      <c r="C38" s="171">
        <v>19697.878000000001</v>
      </c>
      <c r="D38" s="171"/>
      <c r="E38" s="171">
        <v>14791.992999999999</v>
      </c>
      <c r="F38" s="171">
        <v>18613.27</v>
      </c>
      <c r="G38" s="17"/>
    </row>
    <row r="39" spans="1:7" s="28" customFormat="1" x14ac:dyDescent="0.2">
      <c r="A39" s="154"/>
      <c r="B39" s="118"/>
      <c r="C39" s="118"/>
      <c r="D39" s="118"/>
      <c r="E39" s="118"/>
      <c r="F39" s="118"/>
      <c r="G39" s="155"/>
    </row>
    <row r="40" spans="1:7" x14ac:dyDescent="0.2">
      <c r="D40" s="52"/>
    </row>
    <row r="41" spans="1:7" x14ac:dyDescent="0.2">
      <c r="A41" s="323"/>
      <c r="B41" s="323"/>
      <c r="C41" s="323"/>
      <c r="D41" s="323"/>
      <c r="E41" s="323"/>
      <c r="F41" s="323"/>
    </row>
    <row r="42" spans="1:7" x14ac:dyDescent="0.2">
      <c r="D42" s="52"/>
    </row>
    <row r="43" spans="1:7" x14ac:dyDescent="0.2">
      <c r="D43" s="52"/>
    </row>
  </sheetData>
  <mergeCells count="11">
    <mergeCell ref="B24:C24"/>
    <mergeCell ref="E24:F24"/>
    <mergeCell ref="A25:A26"/>
    <mergeCell ref="D25:D26"/>
    <mergeCell ref="A3:F3"/>
    <mergeCell ref="A4:F4"/>
    <mergeCell ref="B6:C6"/>
    <mergeCell ref="E6:F6"/>
    <mergeCell ref="A22:F22"/>
    <mergeCell ref="A7:A8"/>
    <mergeCell ref="D7:D8"/>
  </mergeCells>
  <phoneticPr fontId="0" type="noConversion"/>
  <pageMargins left="0.75" right="0.75" top="1" bottom="1" header="0.5" footer="0.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pageSetUpPr fitToPage="1"/>
  </sheetPr>
  <dimension ref="A1:R63"/>
  <sheetViews>
    <sheetView workbookViewId="0">
      <pane xSplit="2" ySplit="6" topLeftCell="C28" activePane="bottomRight" state="frozen"/>
      <selection activeCell="J27" sqref="J27"/>
      <selection pane="topRight" activeCell="J27" sqref="J27"/>
      <selection pane="bottomLeft" activeCell="J27" sqref="J27"/>
      <selection pane="bottomRight" activeCell="J27" sqref="J27"/>
    </sheetView>
  </sheetViews>
  <sheetFormatPr defaultRowHeight="12.75" x14ac:dyDescent="0.2"/>
  <cols>
    <col min="1" max="1" width="33.140625" bestFit="1" customWidth="1"/>
    <col min="2" max="2" width="70.7109375" bestFit="1" customWidth="1"/>
    <col min="3" max="3" width="10.28515625" bestFit="1" customWidth="1"/>
    <col min="4" max="4" width="4.28515625" customWidth="1"/>
    <col min="5" max="5" width="11.5703125" bestFit="1" customWidth="1"/>
    <col min="6" max="6" width="4.28515625" customWidth="1"/>
    <col min="7" max="7" width="10.28515625" bestFit="1" customWidth="1"/>
    <col min="8" max="8" width="4.28515625" customWidth="1"/>
    <col min="9" max="9" width="11.5703125" bestFit="1" customWidth="1"/>
    <col min="10" max="10" width="4.28515625" customWidth="1"/>
    <col min="11" max="11" width="10.28515625" bestFit="1" customWidth="1"/>
    <col min="12" max="12" width="4.28515625" customWidth="1"/>
    <col min="13" max="13" width="11.5703125" bestFit="1" customWidth="1"/>
    <col min="14" max="14" width="4.28515625" customWidth="1"/>
    <col min="15" max="15" width="10.28515625" bestFit="1" customWidth="1"/>
    <col min="16" max="16" width="4.28515625" customWidth="1"/>
    <col min="17" max="17" width="11.5703125" bestFit="1" customWidth="1"/>
  </cols>
  <sheetData>
    <row r="1" spans="1:18" s="121" customFormat="1" ht="14.25" x14ac:dyDescent="0.2">
      <c r="A1" s="139"/>
      <c r="B1" s="119"/>
      <c r="C1" s="119" t="s">
        <v>265</v>
      </c>
      <c r="D1" s="119" t="s">
        <v>266</v>
      </c>
      <c r="E1" s="119"/>
      <c r="F1" s="119"/>
      <c r="G1" s="119"/>
      <c r="H1" s="119"/>
      <c r="I1" s="119"/>
      <c r="J1" s="119"/>
      <c r="K1" s="119"/>
      <c r="L1" s="119"/>
      <c r="M1" s="119"/>
      <c r="N1" s="119"/>
      <c r="O1" s="119"/>
      <c r="P1" s="119"/>
      <c r="Q1" s="119"/>
      <c r="R1" s="140"/>
    </row>
    <row r="2" spans="1:18" s="121" customFormat="1" ht="14.25" x14ac:dyDescent="0.2">
      <c r="A2" s="139"/>
      <c r="B2" s="119"/>
      <c r="C2" s="145" t="s">
        <v>267</v>
      </c>
      <c r="D2" s="119"/>
      <c r="E2" s="146" t="s">
        <v>268</v>
      </c>
      <c r="F2" s="119"/>
      <c r="G2" s="145" t="s">
        <v>267</v>
      </c>
      <c r="H2" s="119"/>
      <c r="I2" s="146" t="s">
        <v>268</v>
      </c>
      <c r="J2" s="119"/>
      <c r="K2" s="145" t="s">
        <v>267</v>
      </c>
      <c r="L2" s="119"/>
      <c r="M2" s="146" t="s">
        <v>268</v>
      </c>
      <c r="N2" s="119"/>
      <c r="O2" s="145" t="s">
        <v>267</v>
      </c>
      <c r="P2" s="119"/>
      <c r="Q2" s="146" t="s">
        <v>268</v>
      </c>
      <c r="R2" s="140"/>
    </row>
    <row r="3" spans="1:18" s="121" customFormat="1" ht="18.75" x14ac:dyDescent="0.2">
      <c r="A3" s="139"/>
      <c r="B3" s="119"/>
      <c r="C3" s="123" t="s">
        <v>269</v>
      </c>
      <c r="D3" s="123"/>
      <c r="E3" s="123" t="s">
        <v>269</v>
      </c>
      <c r="F3" s="123"/>
      <c r="G3" s="123" t="s">
        <v>269</v>
      </c>
      <c r="H3" s="123"/>
      <c r="I3" s="123" t="s">
        <v>269</v>
      </c>
      <c r="J3" s="124"/>
      <c r="K3" s="123" t="s">
        <v>269</v>
      </c>
      <c r="L3" s="123"/>
      <c r="M3" s="123" t="s">
        <v>269</v>
      </c>
      <c r="N3" s="123"/>
      <c r="O3" s="123" t="s">
        <v>269</v>
      </c>
      <c r="P3" s="123"/>
      <c r="Q3" s="123" t="s">
        <v>269</v>
      </c>
      <c r="R3" s="140"/>
    </row>
    <row r="4" spans="1:18" s="121" customFormat="1" ht="14.25" x14ac:dyDescent="0.2">
      <c r="A4" s="139"/>
      <c r="B4" s="119"/>
      <c r="C4" s="119" t="s">
        <v>491</v>
      </c>
      <c r="D4" s="119"/>
      <c r="E4" s="119" t="s">
        <v>491</v>
      </c>
      <c r="F4" s="119"/>
      <c r="G4" s="125" t="s">
        <v>486</v>
      </c>
      <c r="H4" s="119"/>
      <c r="I4" s="125" t="s">
        <v>486</v>
      </c>
      <c r="J4" s="119"/>
      <c r="K4" s="119" t="s">
        <v>491</v>
      </c>
      <c r="L4" s="119"/>
      <c r="M4" s="119" t="s">
        <v>491</v>
      </c>
      <c r="N4" s="119"/>
      <c r="O4" s="119" t="s">
        <v>270</v>
      </c>
      <c r="P4" s="119"/>
      <c r="Q4" s="119" t="s">
        <v>270</v>
      </c>
      <c r="R4" s="140"/>
    </row>
    <row r="5" spans="1:18" x14ac:dyDescent="0.2">
      <c r="A5" s="139"/>
      <c r="B5" s="119"/>
      <c r="C5" s="125" t="s">
        <v>492</v>
      </c>
      <c r="D5" s="119"/>
      <c r="E5" s="125" t="s">
        <v>492</v>
      </c>
      <c r="F5" s="119"/>
      <c r="G5" s="125" t="s">
        <v>492</v>
      </c>
      <c r="H5" s="119"/>
      <c r="I5" s="125" t="s">
        <v>492</v>
      </c>
      <c r="J5" s="119"/>
      <c r="K5" s="125" t="s">
        <v>271</v>
      </c>
      <c r="L5" s="119"/>
      <c r="M5" s="125" t="s">
        <v>271</v>
      </c>
      <c r="N5" s="119"/>
      <c r="O5" s="125" t="s">
        <v>271</v>
      </c>
      <c r="P5" s="119"/>
      <c r="Q5" s="125" t="s">
        <v>271</v>
      </c>
      <c r="R5" s="132"/>
    </row>
    <row r="6" spans="1:18" x14ac:dyDescent="0.2">
      <c r="A6" s="119"/>
      <c r="B6" s="119"/>
      <c r="C6" s="127"/>
      <c r="D6" s="127"/>
      <c r="E6" s="127"/>
      <c r="F6" s="127"/>
      <c r="G6" s="127"/>
      <c r="H6" s="127"/>
      <c r="I6" s="127"/>
      <c r="J6" s="127"/>
      <c r="K6" s="127"/>
      <c r="L6" s="127"/>
      <c r="M6" s="127"/>
      <c r="N6" s="127"/>
      <c r="O6" s="127"/>
      <c r="P6" s="127"/>
      <c r="Q6" s="127"/>
      <c r="R6" s="132"/>
    </row>
    <row r="7" spans="1:18" x14ac:dyDescent="0.2">
      <c r="A7" s="141" t="s">
        <v>326</v>
      </c>
      <c r="B7" s="142" t="s">
        <v>327</v>
      </c>
      <c r="C7" s="127">
        <v>609226</v>
      </c>
      <c r="D7" s="127"/>
      <c r="E7" s="127">
        <v>1732769</v>
      </c>
      <c r="F7" s="127"/>
      <c r="G7" s="127">
        <v>718084</v>
      </c>
      <c r="H7" s="127"/>
      <c r="I7" s="127">
        <v>2277871</v>
      </c>
      <c r="J7" s="127"/>
      <c r="K7" s="127">
        <v>548439</v>
      </c>
      <c r="L7" s="127"/>
      <c r="M7" s="127">
        <v>1598382</v>
      </c>
      <c r="N7" s="127"/>
      <c r="O7" s="127">
        <v>539971</v>
      </c>
      <c r="P7" s="127"/>
      <c r="Q7" s="127">
        <v>1657650</v>
      </c>
      <c r="R7" s="132"/>
    </row>
    <row r="8" spans="1:18" x14ac:dyDescent="0.2">
      <c r="A8" s="141" t="s">
        <v>328</v>
      </c>
      <c r="B8" s="142" t="s">
        <v>329</v>
      </c>
      <c r="C8" s="127">
        <v>55673</v>
      </c>
      <c r="D8" s="127"/>
      <c r="E8" s="127">
        <v>67454</v>
      </c>
      <c r="F8" s="127"/>
      <c r="G8" s="127">
        <v>103878</v>
      </c>
      <c r="H8" s="127"/>
      <c r="I8" s="127">
        <v>166916</v>
      </c>
      <c r="J8" s="127"/>
      <c r="K8" s="127">
        <v>67475</v>
      </c>
      <c r="L8" s="127"/>
      <c r="M8" s="127">
        <v>103468</v>
      </c>
      <c r="N8" s="127"/>
      <c r="O8" s="127">
        <v>96964</v>
      </c>
      <c r="P8" s="127"/>
      <c r="Q8" s="127">
        <v>127597</v>
      </c>
      <c r="R8" s="132"/>
    </row>
    <row r="9" spans="1:18" x14ac:dyDescent="0.2">
      <c r="A9" s="141" t="s">
        <v>330</v>
      </c>
      <c r="B9" s="142" t="s">
        <v>331</v>
      </c>
      <c r="C9" s="127" t="s">
        <v>274</v>
      </c>
      <c r="D9" s="127"/>
      <c r="E9" s="127" t="s">
        <v>274</v>
      </c>
      <c r="F9" s="127"/>
      <c r="G9" s="127" t="s">
        <v>274</v>
      </c>
      <c r="H9" s="127"/>
      <c r="I9" s="127" t="s">
        <v>274</v>
      </c>
      <c r="J9" s="127"/>
      <c r="K9" s="127" t="s">
        <v>274</v>
      </c>
      <c r="L9" s="127"/>
      <c r="M9" s="127" t="s">
        <v>274</v>
      </c>
      <c r="N9" s="127"/>
      <c r="O9" s="127" t="s">
        <v>274</v>
      </c>
      <c r="P9" s="127"/>
      <c r="Q9" s="127" t="s">
        <v>274</v>
      </c>
      <c r="R9" s="132"/>
    </row>
    <row r="10" spans="1:18" x14ac:dyDescent="0.2">
      <c r="A10" s="141" t="s">
        <v>332</v>
      </c>
      <c r="B10" s="142" t="s">
        <v>333</v>
      </c>
      <c r="C10" s="127">
        <v>6350</v>
      </c>
      <c r="D10" s="127"/>
      <c r="E10" s="127">
        <v>246</v>
      </c>
      <c r="F10" s="127"/>
      <c r="G10" s="127">
        <v>12350</v>
      </c>
      <c r="H10" s="127"/>
      <c r="I10" s="127">
        <v>12350</v>
      </c>
      <c r="J10" s="127"/>
      <c r="K10" s="127">
        <v>10770</v>
      </c>
      <c r="L10" s="127"/>
      <c r="M10" s="127">
        <v>472</v>
      </c>
      <c r="N10" s="127"/>
      <c r="O10" s="127">
        <v>8489</v>
      </c>
      <c r="P10" s="127"/>
      <c r="Q10" s="127">
        <v>340</v>
      </c>
      <c r="R10" s="132"/>
    </row>
    <row r="11" spans="1:18" x14ac:dyDescent="0.2">
      <c r="A11" s="141" t="s">
        <v>334</v>
      </c>
      <c r="B11" s="142" t="s">
        <v>335</v>
      </c>
      <c r="C11" s="127">
        <v>2024</v>
      </c>
      <c r="D11" s="127"/>
      <c r="E11" s="127">
        <v>2024</v>
      </c>
      <c r="F11" s="127"/>
      <c r="G11" s="127">
        <v>665</v>
      </c>
      <c r="H11" s="127"/>
      <c r="I11" s="127">
        <v>665</v>
      </c>
      <c r="J11" s="127"/>
      <c r="K11" s="127">
        <v>1021</v>
      </c>
      <c r="L11" s="127"/>
      <c r="M11" s="127">
        <v>1017</v>
      </c>
      <c r="N11" s="127"/>
      <c r="O11" s="127">
        <v>2051</v>
      </c>
      <c r="P11" s="127"/>
      <c r="Q11" s="127">
        <v>2051</v>
      </c>
      <c r="R11" s="132"/>
    </row>
    <row r="12" spans="1:18" x14ac:dyDescent="0.2">
      <c r="A12" s="141" t="s">
        <v>336</v>
      </c>
      <c r="B12" s="142" t="s">
        <v>337</v>
      </c>
      <c r="C12" s="127">
        <v>0</v>
      </c>
      <c r="D12" s="127"/>
      <c r="E12" s="127">
        <v>0</v>
      </c>
      <c r="F12" s="127"/>
      <c r="G12" s="127" t="s">
        <v>274</v>
      </c>
      <c r="H12" s="127"/>
      <c r="I12" s="127" t="s">
        <v>274</v>
      </c>
      <c r="J12" s="127"/>
      <c r="K12" s="127">
        <v>0</v>
      </c>
      <c r="L12" s="127"/>
      <c r="M12" s="127">
        <v>0</v>
      </c>
      <c r="N12" s="127"/>
      <c r="O12" s="127">
        <v>0</v>
      </c>
      <c r="P12" s="127"/>
      <c r="Q12" s="127">
        <v>0</v>
      </c>
      <c r="R12" s="132"/>
    </row>
    <row r="13" spans="1:18" x14ac:dyDescent="0.2">
      <c r="A13" s="141" t="s">
        <v>338</v>
      </c>
      <c r="B13" s="142" t="s">
        <v>339</v>
      </c>
      <c r="C13" s="127" t="s">
        <v>274</v>
      </c>
      <c r="D13" s="127"/>
      <c r="E13" s="127" t="s">
        <v>274</v>
      </c>
      <c r="F13" s="127"/>
      <c r="G13" s="127" t="s">
        <v>274</v>
      </c>
      <c r="H13" s="127"/>
      <c r="I13" s="127" t="s">
        <v>274</v>
      </c>
      <c r="J13" s="127"/>
      <c r="K13" s="127" t="s">
        <v>274</v>
      </c>
      <c r="L13" s="127"/>
      <c r="M13" s="127" t="s">
        <v>274</v>
      </c>
      <c r="N13" s="127"/>
      <c r="O13" s="127" t="s">
        <v>274</v>
      </c>
      <c r="P13" s="127"/>
      <c r="Q13" s="127" t="s">
        <v>274</v>
      </c>
      <c r="R13" s="132"/>
    </row>
    <row r="14" spans="1:18" x14ac:dyDescent="0.2">
      <c r="A14" s="141" t="s">
        <v>340</v>
      </c>
      <c r="B14" s="142" t="s">
        <v>341</v>
      </c>
      <c r="C14" s="127">
        <v>1505</v>
      </c>
      <c r="D14" s="127"/>
      <c r="E14" s="127">
        <v>0</v>
      </c>
      <c r="F14" s="127"/>
      <c r="G14" s="127">
        <v>892</v>
      </c>
      <c r="H14" s="127"/>
      <c r="I14" s="127">
        <v>892</v>
      </c>
      <c r="J14" s="127"/>
      <c r="K14" s="127">
        <v>1505</v>
      </c>
      <c r="L14" s="127"/>
      <c r="M14" s="127">
        <v>0</v>
      </c>
      <c r="N14" s="127"/>
      <c r="O14" s="127">
        <v>1505</v>
      </c>
      <c r="P14" s="127"/>
      <c r="Q14" s="127">
        <v>0</v>
      </c>
      <c r="R14" s="132"/>
    </row>
    <row r="15" spans="1:18" x14ac:dyDescent="0.2">
      <c r="A15" s="141" t="s">
        <v>342</v>
      </c>
      <c r="B15" s="142" t="s">
        <v>343</v>
      </c>
      <c r="C15" s="127">
        <v>36544</v>
      </c>
      <c r="D15" s="127"/>
      <c r="E15" s="127">
        <v>0</v>
      </c>
      <c r="F15" s="127"/>
      <c r="G15" s="127">
        <v>4152</v>
      </c>
      <c r="H15" s="127"/>
      <c r="I15" s="127">
        <v>4152</v>
      </c>
      <c r="J15" s="127"/>
      <c r="K15" s="127">
        <v>37154</v>
      </c>
      <c r="L15" s="127"/>
      <c r="M15" s="127">
        <v>0</v>
      </c>
      <c r="N15" s="127"/>
      <c r="O15" s="127">
        <v>2052</v>
      </c>
      <c r="P15" s="127"/>
      <c r="Q15" s="127">
        <v>0</v>
      </c>
      <c r="R15" s="132"/>
    </row>
    <row r="16" spans="1:18" x14ac:dyDescent="0.2">
      <c r="A16" s="141" t="s">
        <v>344</v>
      </c>
      <c r="B16" s="142" t="s">
        <v>345</v>
      </c>
      <c r="C16" s="127">
        <v>0</v>
      </c>
      <c r="D16" s="127"/>
      <c r="E16" s="127">
        <v>0</v>
      </c>
      <c r="F16" s="127"/>
      <c r="G16" s="127">
        <v>1660</v>
      </c>
      <c r="H16" s="127"/>
      <c r="I16" s="127">
        <v>1660</v>
      </c>
      <c r="J16" s="127"/>
      <c r="K16" s="127">
        <v>23965</v>
      </c>
      <c r="L16" s="127"/>
      <c r="M16" s="127">
        <v>23965</v>
      </c>
      <c r="N16" s="127"/>
      <c r="O16" s="127">
        <v>36958</v>
      </c>
      <c r="P16" s="127"/>
      <c r="Q16" s="127">
        <v>36958</v>
      </c>
      <c r="R16" s="132"/>
    </row>
    <row r="17" spans="1:18" x14ac:dyDescent="0.2">
      <c r="A17" s="141" t="s">
        <v>346</v>
      </c>
      <c r="B17" s="142" t="s">
        <v>347</v>
      </c>
      <c r="C17" s="127">
        <v>14073</v>
      </c>
      <c r="D17" s="127"/>
      <c r="E17" s="127">
        <v>14073</v>
      </c>
      <c r="F17" s="127"/>
      <c r="G17" s="127">
        <v>5307</v>
      </c>
      <c r="H17" s="127"/>
      <c r="I17" s="127">
        <v>5307</v>
      </c>
      <c r="J17" s="127"/>
      <c r="K17" s="127">
        <v>4842</v>
      </c>
      <c r="L17" s="127"/>
      <c r="M17" s="127">
        <v>4842</v>
      </c>
      <c r="N17" s="127"/>
      <c r="O17" s="127">
        <v>9462</v>
      </c>
      <c r="P17" s="127"/>
      <c r="Q17" s="127">
        <v>9462</v>
      </c>
      <c r="R17" s="132"/>
    </row>
    <row r="18" spans="1:18" x14ac:dyDescent="0.2">
      <c r="A18" s="141" t="s">
        <v>348</v>
      </c>
      <c r="B18" s="142" t="s">
        <v>349</v>
      </c>
      <c r="C18" s="127" t="s">
        <v>274</v>
      </c>
      <c r="D18" s="127"/>
      <c r="E18" s="127" t="s">
        <v>274</v>
      </c>
      <c r="F18" s="127"/>
      <c r="G18" s="127" t="s">
        <v>274</v>
      </c>
      <c r="H18" s="127"/>
      <c r="I18" s="127" t="s">
        <v>274</v>
      </c>
      <c r="J18" s="127"/>
      <c r="K18" s="127">
        <v>0</v>
      </c>
      <c r="L18" s="127"/>
      <c r="M18" s="127">
        <v>0</v>
      </c>
      <c r="N18" s="127"/>
      <c r="O18" s="127" t="s">
        <v>274</v>
      </c>
      <c r="P18" s="127"/>
      <c r="Q18" s="127" t="s">
        <v>274</v>
      </c>
      <c r="R18" s="132"/>
    </row>
    <row r="19" spans="1:18" x14ac:dyDescent="0.2">
      <c r="A19" s="141" t="s">
        <v>350</v>
      </c>
      <c r="B19" s="142" t="s">
        <v>351</v>
      </c>
      <c r="C19" s="127" t="s">
        <v>274</v>
      </c>
      <c r="D19" s="127"/>
      <c r="E19" s="127">
        <v>419</v>
      </c>
      <c r="F19" s="127"/>
      <c r="G19" s="127" t="s">
        <v>274</v>
      </c>
      <c r="H19" s="127"/>
      <c r="I19" s="127" t="s">
        <v>274</v>
      </c>
      <c r="J19" s="127"/>
      <c r="K19" s="127" t="s">
        <v>274</v>
      </c>
      <c r="L19" s="127"/>
      <c r="M19" s="127" t="s">
        <v>274</v>
      </c>
      <c r="N19" s="127"/>
      <c r="O19" s="127">
        <v>0</v>
      </c>
      <c r="P19" s="127"/>
      <c r="Q19" s="127">
        <v>0</v>
      </c>
      <c r="R19" s="132"/>
    </row>
    <row r="20" spans="1:18" x14ac:dyDescent="0.2">
      <c r="A20" s="141" t="s">
        <v>352</v>
      </c>
      <c r="B20" s="142" t="s">
        <v>353</v>
      </c>
      <c r="C20" s="127">
        <v>247400</v>
      </c>
      <c r="D20" s="127"/>
      <c r="E20" s="127">
        <v>247400</v>
      </c>
      <c r="F20" s="127"/>
      <c r="G20" s="127">
        <v>168231</v>
      </c>
      <c r="H20" s="127"/>
      <c r="I20" s="127">
        <v>168231</v>
      </c>
      <c r="J20" s="127"/>
      <c r="K20" s="127">
        <v>160511</v>
      </c>
      <c r="L20" s="127"/>
      <c r="M20" s="127">
        <v>160511</v>
      </c>
      <c r="N20" s="127"/>
      <c r="O20" s="127">
        <v>245333</v>
      </c>
      <c r="P20" s="127"/>
      <c r="Q20" s="127">
        <v>245333</v>
      </c>
      <c r="R20" s="132"/>
    </row>
    <row r="21" spans="1:18" x14ac:dyDescent="0.2">
      <c r="A21" s="141" t="s">
        <v>354</v>
      </c>
      <c r="B21" s="142" t="s">
        <v>355</v>
      </c>
      <c r="C21" s="127">
        <v>89</v>
      </c>
      <c r="D21" s="127"/>
      <c r="E21" s="127">
        <v>89</v>
      </c>
      <c r="F21" s="127"/>
      <c r="G21" s="127">
        <v>216</v>
      </c>
      <c r="H21" s="127"/>
      <c r="I21" s="127">
        <v>216</v>
      </c>
      <c r="J21" s="127"/>
      <c r="K21" s="127">
        <v>127</v>
      </c>
      <c r="L21" s="127"/>
      <c r="M21" s="127">
        <v>127</v>
      </c>
      <c r="N21" s="127"/>
      <c r="O21" s="127">
        <v>117</v>
      </c>
      <c r="P21" s="127"/>
      <c r="Q21" s="127">
        <v>117</v>
      </c>
      <c r="R21" s="132"/>
    </row>
    <row r="22" spans="1:18" x14ac:dyDescent="0.2">
      <c r="A22" s="141" t="s">
        <v>356</v>
      </c>
      <c r="B22" s="142" t="s">
        <v>357</v>
      </c>
      <c r="C22" s="127">
        <v>451</v>
      </c>
      <c r="D22" s="127"/>
      <c r="E22" s="127">
        <v>451</v>
      </c>
      <c r="F22" s="127"/>
      <c r="G22" s="127">
        <v>300</v>
      </c>
      <c r="H22" s="127"/>
      <c r="I22" s="127">
        <v>300</v>
      </c>
      <c r="J22" s="127"/>
      <c r="K22" s="127">
        <v>-1013</v>
      </c>
      <c r="L22" s="127"/>
      <c r="M22" s="127">
        <v>-1013</v>
      </c>
      <c r="N22" s="127"/>
      <c r="O22" s="127">
        <v>1193</v>
      </c>
      <c r="P22" s="127"/>
      <c r="Q22" s="127">
        <v>1193</v>
      </c>
      <c r="R22" s="132"/>
    </row>
    <row r="23" spans="1:18" x14ac:dyDescent="0.2">
      <c r="A23" s="141" t="s">
        <v>358</v>
      </c>
      <c r="B23" s="142" t="s">
        <v>359</v>
      </c>
      <c r="C23" s="127">
        <v>68510</v>
      </c>
      <c r="D23" s="127"/>
      <c r="E23" s="127">
        <v>68510</v>
      </c>
      <c r="F23" s="127"/>
      <c r="G23" s="127">
        <v>57092</v>
      </c>
      <c r="H23" s="127"/>
      <c r="I23" s="127">
        <v>57092</v>
      </c>
      <c r="J23" s="127"/>
      <c r="K23" s="127">
        <v>59220</v>
      </c>
      <c r="L23" s="127"/>
      <c r="M23" s="127">
        <v>59220</v>
      </c>
      <c r="N23" s="127"/>
      <c r="O23" s="127">
        <v>63438</v>
      </c>
      <c r="P23" s="127"/>
      <c r="Q23" s="127">
        <v>63438</v>
      </c>
      <c r="R23" s="132"/>
    </row>
    <row r="24" spans="1:18" x14ac:dyDescent="0.2">
      <c r="A24" s="141" t="s">
        <v>360</v>
      </c>
      <c r="B24" s="142" t="s">
        <v>361</v>
      </c>
      <c r="C24" s="127">
        <v>440706</v>
      </c>
      <c r="D24" s="127"/>
      <c r="E24" s="127">
        <v>440706</v>
      </c>
      <c r="F24" s="127"/>
      <c r="G24" s="127">
        <v>53133</v>
      </c>
      <c r="H24" s="127"/>
      <c r="I24" s="127">
        <v>53133</v>
      </c>
      <c r="J24" s="127"/>
      <c r="K24" s="127">
        <v>144074</v>
      </c>
      <c r="L24" s="127"/>
      <c r="M24" s="127">
        <v>144074</v>
      </c>
      <c r="N24" s="127"/>
      <c r="O24" s="127">
        <v>33420</v>
      </c>
      <c r="P24" s="127"/>
      <c r="Q24" s="127">
        <v>33420</v>
      </c>
      <c r="R24" s="132"/>
    </row>
    <row r="25" spans="1:18" x14ac:dyDescent="0.2">
      <c r="A25" s="141" t="s">
        <v>362</v>
      </c>
      <c r="B25" s="142" t="s">
        <v>363</v>
      </c>
      <c r="C25" s="127">
        <v>1262254</v>
      </c>
      <c r="D25" s="127"/>
      <c r="E25" s="127">
        <v>1262254</v>
      </c>
      <c r="F25" s="127"/>
      <c r="G25" s="127">
        <v>1276692</v>
      </c>
      <c r="H25" s="127"/>
      <c r="I25" s="127">
        <v>1276692</v>
      </c>
      <c r="J25" s="127"/>
      <c r="K25" s="127">
        <v>983340</v>
      </c>
      <c r="L25" s="127"/>
      <c r="M25" s="127">
        <v>983340</v>
      </c>
      <c r="N25" s="127"/>
      <c r="O25" s="127">
        <v>1267264</v>
      </c>
      <c r="P25" s="127"/>
      <c r="Q25" s="127">
        <v>1267264</v>
      </c>
      <c r="R25" s="132"/>
    </row>
    <row r="26" spans="1:18" x14ac:dyDescent="0.2">
      <c r="A26" s="141" t="s">
        <v>364</v>
      </c>
      <c r="B26" s="142" t="s">
        <v>365</v>
      </c>
      <c r="C26" s="127">
        <v>-55</v>
      </c>
      <c r="D26" s="127"/>
      <c r="E26" s="127">
        <v>-55</v>
      </c>
      <c r="F26" s="127"/>
      <c r="G26" s="127">
        <v>309</v>
      </c>
      <c r="H26" s="127"/>
      <c r="I26" s="127">
        <v>309</v>
      </c>
      <c r="J26" s="127"/>
      <c r="K26" s="127">
        <v>161</v>
      </c>
      <c r="L26" s="127"/>
      <c r="M26" s="127">
        <v>161</v>
      </c>
      <c r="N26" s="127"/>
      <c r="O26" s="127">
        <v>309</v>
      </c>
      <c r="P26" s="127"/>
      <c r="Q26" s="127">
        <v>309</v>
      </c>
      <c r="R26" s="132"/>
    </row>
    <row r="27" spans="1:18" x14ac:dyDescent="0.2">
      <c r="A27" s="141" t="s">
        <v>366</v>
      </c>
      <c r="B27" s="142" t="s">
        <v>367</v>
      </c>
      <c r="C27" s="127">
        <v>305526</v>
      </c>
      <c r="D27" s="127"/>
      <c r="E27" s="127">
        <v>6521</v>
      </c>
      <c r="F27" s="127"/>
      <c r="G27" s="127">
        <v>121584</v>
      </c>
      <c r="H27" s="127"/>
      <c r="I27" s="127">
        <v>118680</v>
      </c>
      <c r="J27" s="127"/>
      <c r="K27" s="127">
        <v>121574</v>
      </c>
      <c r="L27" s="127"/>
      <c r="M27" s="127">
        <v>0</v>
      </c>
      <c r="N27" s="127"/>
      <c r="O27" s="127">
        <v>136515</v>
      </c>
      <c r="P27" s="127"/>
      <c r="Q27" s="127">
        <v>0</v>
      </c>
      <c r="R27" s="132"/>
    </row>
    <row r="28" spans="1:18" x14ac:dyDescent="0.2">
      <c r="A28" s="141" t="s">
        <v>368</v>
      </c>
      <c r="B28" s="142" t="s">
        <v>369</v>
      </c>
      <c r="C28" s="127" t="s">
        <v>274</v>
      </c>
      <c r="D28" s="127"/>
      <c r="E28" s="127" t="s">
        <v>274</v>
      </c>
      <c r="F28" s="127"/>
      <c r="G28" s="127" t="s">
        <v>274</v>
      </c>
      <c r="H28" s="127"/>
      <c r="I28" s="127" t="s">
        <v>274</v>
      </c>
      <c r="J28" s="127"/>
      <c r="K28" s="127" t="s">
        <v>274</v>
      </c>
      <c r="L28" s="127"/>
      <c r="M28" s="127" t="s">
        <v>274</v>
      </c>
      <c r="N28" s="127"/>
      <c r="O28" s="127" t="s">
        <v>274</v>
      </c>
      <c r="P28" s="127"/>
      <c r="Q28" s="127" t="s">
        <v>274</v>
      </c>
      <c r="R28" s="132"/>
    </row>
    <row r="29" spans="1:18" x14ac:dyDescent="0.2">
      <c r="A29" s="141" t="s">
        <v>370</v>
      </c>
      <c r="B29" s="142" t="s">
        <v>371</v>
      </c>
      <c r="C29" s="127">
        <v>1835</v>
      </c>
      <c r="D29" s="127"/>
      <c r="E29" s="127">
        <v>0</v>
      </c>
      <c r="F29" s="127"/>
      <c r="G29" s="127" t="s">
        <v>274</v>
      </c>
      <c r="H29" s="127"/>
      <c r="I29" s="127" t="s">
        <v>274</v>
      </c>
      <c r="J29" s="127"/>
      <c r="K29" s="127">
        <v>1705</v>
      </c>
      <c r="L29" s="127"/>
      <c r="M29" s="127">
        <v>0</v>
      </c>
      <c r="N29" s="127"/>
      <c r="O29" s="127">
        <v>0</v>
      </c>
      <c r="P29" s="127"/>
      <c r="Q29" s="127">
        <v>0</v>
      </c>
      <c r="R29" s="132"/>
    </row>
    <row r="30" spans="1:18" x14ac:dyDescent="0.2">
      <c r="A30" s="141" t="s">
        <v>372</v>
      </c>
      <c r="B30" s="142" t="s">
        <v>373</v>
      </c>
      <c r="C30" s="127" t="s">
        <v>274</v>
      </c>
      <c r="D30" s="127"/>
      <c r="E30" s="127" t="s">
        <v>274</v>
      </c>
      <c r="F30" s="127"/>
      <c r="G30" s="127" t="s">
        <v>274</v>
      </c>
      <c r="H30" s="127"/>
      <c r="I30" s="127" t="s">
        <v>274</v>
      </c>
      <c r="J30" s="127"/>
      <c r="K30" s="127" t="s">
        <v>274</v>
      </c>
      <c r="L30" s="127"/>
      <c r="M30" s="127" t="s">
        <v>274</v>
      </c>
      <c r="N30" s="127"/>
      <c r="O30" s="127" t="s">
        <v>274</v>
      </c>
      <c r="P30" s="127"/>
      <c r="Q30" s="127" t="s">
        <v>274</v>
      </c>
      <c r="R30" s="132"/>
    </row>
    <row r="31" spans="1:18" x14ac:dyDescent="0.2">
      <c r="A31" s="141" t="s">
        <v>374</v>
      </c>
      <c r="B31" s="142" t="s">
        <v>375</v>
      </c>
      <c r="C31" s="127">
        <v>11593</v>
      </c>
      <c r="D31" s="127"/>
      <c r="E31" s="127">
        <v>26535</v>
      </c>
      <c r="F31" s="127"/>
      <c r="G31" s="127">
        <v>23925</v>
      </c>
      <c r="H31" s="127"/>
      <c r="I31" s="127">
        <v>69733</v>
      </c>
      <c r="J31" s="127"/>
      <c r="K31" s="127">
        <v>4354</v>
      </c>
      <c r="L31" s="127"/>
      <c r="M31" s="127">
        <v>15611</v>
      </c>
      <c r="N31" s="127"/>
      <c r="O31" s="127">
        <v>5749</v>
      </c>
      <c r="P31" s="127"/>
      <c r="Q31" s="127">
        <v>18015</v>
      </c>
      <c r="R31" s="132"/>
    </row>
    <row r="32" spans="1:18" x14ac:dyDescent="0.2">
      <c r="A32" s="141" t="s">
        <v>376</v>
      </c>
      <c r="B32" s="142" t="s">
        <v>377</v>
      </c>
      <c r="C32" s="127">
        <v>0</v>
      </c>
      <c r="D32" s="127"/>
      <c r="E32" s="127">
        <v>0</v>
      </c>
      <c r="F32" s="127"/>
      <c r="G32" s="127">
        <v>326</v>
      </c>
      <c r="H32" s="127"/>
      <c r="I32" s="127">
        <v>326</v>
      </c>
      <c r="J32" s="127"/>
      <c r="K32" s="127">
        <v>0</v>
      </c>
      <c r="L32" s="127"/>
      <c r="M32" s="127">
        <v>0</v>
      </c>
      <c r="N32" s="127"/>
      <c r="O32" s="127">
        <v>0</v>
      </c>
      <c r="P32" s="127"/>
      <c r="Q32" s="127">
        <v>0</v>
      </c>
      <c r="R32" s="132"/>
    </row>
    <row r="33" spans="1:18" x14ac:dyDescent="0.2">
      <c r="A33" s="141" t="s">
        <v>378</v>
      </c>
      <c r="B33" s="142" t="s">
        <v>379</v>
      </c>
      <c r="C33" s="127">
        <v>27622</v>
      </c>
      <c r="D33" s="127"/>
      <c r="E33" s="127">
        <v>27622</v>
      </c>
      <c r="F33" s="127"/>
      <c r="G33" s="127">
        <v>41125</v>
      </c>
      <c r="H33" s="127"/>
      <c r="I33" s="127">
        <v>41125</v>
      </c>
      <c r="J33" s="127"/>
      <c r="K33" s="127">
        <v>32101</v>
      </c>
      <c r="L33" s="127"/>
      <c r="M33" s="127">
        <v>32101</v>
      </c>
      <c r="N33" s="127"/>
      <c r="O33" s="127">
        <v>29645</v>
      </c>
      <c r="P33" s="127"/>
      <c r="Q33" s="127">
        <v>29645</v>
      </c>
      <c r="R33" s="132"/>
    </row>
    <row r="34" spans="1:18" x14ac:dyDescent="0.2">
      <c r="A34" s="141" t="s">
        <v>380</v>
      </c>
      <c r="B34" s="142" t="s">
        <v>381</v>
      </c>
      <c r="C34" s="127" t="s">
        <v>274</v>
      </c>
      <c r="D34" s="127"/>
      <c r="E34" s="127">
        <v>215026</v>
      </c>
      <c r="F34" s="127"/>
      <c r="G34" s="127" t="s">
        <v>274</v>
      </c>
      <c r="H34" s="127"/>
      <c r="I34" s="127">
        <v>252465</v>
      </c>
      <c r="J34" s="127"/>
      <c r="K34" s="127" t="s">
        <v>274</v>
      </c>
      <c r="L34" s="127"/>
      <c r="M34" s="127">
        <v>247759</v>
      </c>
      <c r="N34" s="127"/>
      <c r="O34" s="127" t="s">
        <v>274</v>
      </c>
      <c r="P34" s="127"/>
      <c r="Q34" s="127">
        <v>193546</v>
      </c>
      <c r="R34" s="132"/>
    </row>
    <row r="35" spans="1:18" x14ac:dyDescent="0.2">
      <c r="A35" s="141" t="s">
        <v>382</v>
      </c>
      <c r="B35" s="142" t="s">
        <v>383</v>
      </c>
      <c r="C35" s="127">
        <v>0</v>
      </c>
      <c r="D35" s="127"/>
      <c r="E35" s="127">
        <v>-205149</v>
      </c>
      <c r="F35" s="127"/>
      <c r="G35" s="127" t="s">
        <v>274</v>
      </c>
      <c r="H35" s="127"/>
      <c r="I35" s="127" t="s">
        <v>274</v>
      </c>
      <c r="J35" s="127"/>
      <c r="K35" s="127" t="s">
        <v>274</v>
      </c>
      <c r="L35" s="127"/>
      <c r="M35" s="127">
        <v>-240371</v>
      </c>
      <c r="N35" s="127"/>
      <c r="O35" s="127">
        <v>0</v>
      </c>
      <c r="P35" s="127"/>
      <c r="Q35" s="127">
        <v>-184850</v>
      </c>
      <c r="R35" s="132"/>
    </row>
    <row r="36" spans="1:18" x14ac:dyDescent="0.2">
      <c r="A36" s="141" t="s">
        <v>384</v>
      </c>
      <c r="B36" s="142" t="s">
        <v>385</v>
      </c>
      <c r="C36" s="127" t="s">
        <v>274</v>
      </c>
      <c r="D36" s="127"/>
      <c r="E36" s="127" t="s">
        <v>274</v>
      </c>
      <c r="F36" s="127"/>
      <c r="G36" s="127">
        <v>18452</v>
      </c>
      <c r="H36" s="127"/>
      <c r="I36" s="127">
        <v>18452</v>
      </c>
      <c r="J36" s="127"/>
      <c r="K36" s="127" t="s">
        <v>274</v>
      </c>
      <c r="L36" s="127"/>
      <c r="M36" s="127" t="s">
        <v>274</v>
      </c>
      <c r="N36" s="127"/>
      <c r="O36" s="127" t="s">
        <v>274</v>
      </c>
      <c r="P36" s="127"/>
      <c r="Q36" s="127" t="s">
        <v>274</v>
      </c>
      <c r="R36" s="132"/>
    </row>
    <row r="37" spans="1:18" x14ac:dyDescent="0.2">
      <c r="A37" s="141" t="s">
        <v>386</v>
      </c>
      <c r="B37" s="142" t="s">
        <v>387</v>
      </c>
      <c r="C37" s="127" t="s">
        <v>274</v>
      </c>
      <c r="D37" s="127"/>
      <c r="E37" s="127">
        <v>0</v>
      </c>
      <c r="F37" s="127"/>
      <c r="G37" s="127" t="s">
        <v>274</v>
      </c>
      <c r="H37" s="127"/>
      <c r="I37" s="127">
        <v>4933</v>
      </c>
      <c r="J37" s="127"/>
      <c r="K37" s="127" t="s">
        <v>274</v>
      </c>
      <c r="L37" s="127"/>
      <c r="M37" s="127">
        <v>0</v>
      </c>
      <c r="N37" s="127"/>
      <c r="O37" s="127" t="s">
        <v>274</v>
      </c>
      <c r="P37" s="127"/>
      <c r="Q37" s="127">
        <v>0</v>
      </c>
      <c r="R37" s="132"/>
    </row>
    <row r="38" spans="1:18" x14ac:dyDescent="0.2">
      <c r="A38" s="141" t="s">
        <v>388</v>
      </c>
      <c r="B38" s="142" t="s">
        <v>389</v>
      </c>
      <c r="C38" s="127" t="s">
        <v>274</v>
      </c>
      <c r="D38" s="127"/>
      <c r="E38" s="127">
        <v>2872</v>
      </c>
      <c r="F38" s="127"/>
      <c r="G38" s="127" t="s">
        <v>274</v>
      </c>
      <c r="H38" s="127"/>
      <c r="I38" s="127">
        <v>32857</v>
      </c>
      <c r="J38" s="127"/>
      <c r="K38" s="127" t="s">
        <v>274</v>
      </c>
      <c r="L38" s="127"/>
      <c r="M38" s="127">
        <v>0</v>
      </c>
      <c r="N38" s="127"/>
      <c r="O38" s="127">
        <v>0</v>
      </c>
      <c r="P38" s="127"/>
      <c r="Q38" s="127">
        <v>0</v>
      </c>
      <c r="R38" s="132"/>
    </row>
    <row r="39" spans="1:18" x14ac:dyDescent="0.2">
      <c r="A39" s="141" t="s">
        <v>390</v>
      </c>
      <c r="B39" s="142" t="s">
        <v>391</v>
      </c>
      <c r="C39" s="127">
        <v>16783</v>
      </c>
      <c r="D39" s="127"/>
      <c r="E39" s="127">
        <v>40208</v>
      </c>
      <c r="F39" s="127"/>
      <c r="G39" s="127">
        <v>78176</v>
      </c>
      <c r="H39" s="127"/>
      <c r="I39" s="127">
        <v>109171</v>
      </c>
      <c r="J39" s="127"/>
      <c r="K39" s="127">
        <v>22670</v>
      </c>
      <c r="L39" s="127"/>
      <c r="M39" s="127">
        <v>32882</v>
      </c>
      <c r="N39" s="127"/>
      <c r="O39" s="127">
        <v>83999</v>
      </c>
      <c r="P39" s="127"/>
      <c r="Q39" s="127">
        <v>99419</v>
      </c>
      <c r="R39" s="132"/>
    </row>
    <row r="40" spans="1:18" x14ac:dyDescent="0.2">
      <c r="A40" s="141" t="s">
        <v>392</v>
      </c>
      <c r="B40" s="142" t="s">
        <v>393</v>
      </c>
      <c r="C40" s="127">
        <v>0</v>
      </c>
      <c r="D40" s="127"/>
      <c r="E40" s="127">
        <v>0</v>
      </c>
      <c r="F40" s="127"/>
      <c r="G40" s="127" t="s">
        <v>274</v>
      </c>
      <c r="H40" s="127"/>
      <c r="I40" s="127" t="s">
        <v>274</v>
      </c>
      <c r="J40" s="127"/>
      <c r="K40" s="127" t="s">
        <v>274</v>
      </c>
      <c r="L40" s="127"/>
      <c r="M40" s="127" t="s">
        <v>274</v>
      </c>
      <c r="N40" s="127"/>
      <c r="O40" s="127">
        <v>0</v>
      </c>
      <c r="P40" s="127"/>
      <c r="Q40" s="127">
        <v>0</v>
      </c>
      <c r="R40" s="132"/>
    </row>
    <row r="41" spans="1:18" x14ac:dyDescent="0.2">
      <c r="A41" s="141" t="s">
        <v>394</v>
      </c>
      <c r="B41" s="142" t="s">
        <v>395</v>
      </c>
      <c r="C41" s="127" t="s">
        <v>274</v>
      </c>
      <c r="D41" s="127"/>
      <c r="E41" s="127">
        <v>0</v>
      </c>
      <c r="F41" s="127"/>
      <c r="G41" s="127" t="s">
        <v>274</v>
      </c>
      <c r="H41" s="127"/>
      <c r="I41" s="127" t="s">
        <v>274</v>
      </c>
      <c r="J41" s="127"/>
      <c r="K41" s="127" t="s">
        <v>274</v>
      </c>
      <c r="L41" s="127"/>
      <c r="M41" s="127">
        <v>0</v>
      </c>
      <c r="N41" s="127"/>
      <c r="O41" s="127">
        <v>40</v>
      </c>
      <c r="P41" s="127"/>
      <c r="Q41" s="127">
        <v>40</v>
      </c>
      <c r="R41" s="132"/>
    </row>
    <row r="42" spans="1:18" x14ac:dyDescent="0.2">
      <c r="A42" s="141" t="s">
        <v>396</v>
      </c>
      <c r="B42" s="142" t="s">
        <v>397</v>
      </c>
      <c r="C42" s="127">
        <v>7286</v>
      </c>
      <c r="D42" s="127"/>
      <c r="E42" s="127">
        <v>7286</v>
      </c>
      <c r="F42" s="127"/>
      <c r="G42" s="127" t="s">
        <v>274</v>
      </c>
      <c r="H42" s="127"/>
      <c r="I42" s="127" t="s">
        <v>274</v>
      </c>
      <c r="J42" s="127"/>
      <c r="K42" s="127">
        <v>0</v>
      </c>
      <c r="L42" s="127"/>
      <c r="M42" s="127">
        <v>0</v>
      </c>
      <c r="N42" s="127"/>
      <c r="O42" s="127">
        <v>0</v>
      </c>
      <c r="P42" s="127"/>
      <c r="Q42" s="127">
        <v>0</v>
      </c>
      <c r="R42" s="132"/>
    </row>
    <row r="43" spans="1:18" x14ac:dyDescent="0.2">
      <c r="A43" s="141" t="s">
        <v>398</v>
      </c>
      <c r="B43" s="142" t="s">
        <v>399</v>
      </c>
      <c r="C43" s="127">
        <v>38854</v>
      </c>
      <c r="D43" s="127"/>
      <c r="E43" s="127">
        <v>344598</v>
      </c>
      <c r="F43" s="127"/>
      <c r="G43" s="127">
        <v>4501</v>
      </c>
      <c r="H43" s="127"/>
      <c r="I43" s="127">
        <v>378150</v>
      </c>
      <c r="J43" s="127"/>
      <c r="K43" s="127">
        <v>7273</v>
      </c>
      <c r="L43" s="127"/>
      <c r="M43" s="127">
        <v>269400</v>
      </c>
      <c r="N43" s="127"/>
      <c r="O43" s="127">
        <v>39245</v>
      </c>
      <c r="P43" s="127"/>
      <c r="Q43" s="127">
        <v>363789</v>
      </c>
      <c r="R43" s="132"/>
    </row>
    <row r="44" spans="1:18" x14ac:dyDescent="0.2">
      <c r="A44" s="141" t="s">
        <v>400</v>
      </c>
      <c r="B44" s="142" t="s">
        <v>401</v>
      </c>
      <c r="C44" s="127" t="s">
        <v>274</v>
      </c>
      <c r="D44" s="127"/>
      <c r="E44" s="127" t="s">
        <v>274</v>
      </c>
      <c r="F44" s="127"/>
      <c r="G44" s="127" t="s">
        <v>274</v>
      </c>
      <c r="H44" s="127"/>
      <c r="I44" s="127" t="s">
        <v>274</v>
      </c>
      <c r="J44" s="127"/>
      <c r="K44" s="127" t="s">
        <v>274</v>
      </c>
      <c r="L44" s="127"/>
      <c r="M44" s="127" t="s">
        <v>274</v>
      </c>
      <c r="N44" s="127"/>
      <c r="O44" s="127" t="s">
        <v>274</v>
      </c>
      <c r="P44" s="127"/>
      <c r="Q44" s="127" t="s">
        <v>274</v>
      </c>
      <c r="R44" s="132"/>
    </row>
    <row r="45" spans="1:18" x14ac:dyDescent="0.2">
      <c r="A45" s="141" t="s">
        <v>402</v>
      </c>
      <c r="B45" s="142" t="s">
        <v>403</v>
      </c>
      <c r="C45" s="127" t="s">
        <v>274</v>
      </c>
      <c r="D45" s="127"/>
      <c r="E45" s="127">
        <v>0</v>
      </c>
      <c r="F45" s="127"/>
      <c r="G45" s="127" t="s">
        <v>274</v>
      </c>
      <c r="H45" s="127"/>
      <c r="I45" s="127">
        <v>46374</v>
      </c>
      <c r="J45" s="127"/>
      <c r="K45" s="127" t="s">
        <v>274</v>
      </c>
      <c r="L45" s="127"/>
      <c r="M45" s="127">
        <v>0</v>
      </c>
      <c r="N45" s="127"/>
      <c r="O45" s="127" t="s">
        <v>274</v>
      </c>
      <c r="P45" s="127"/>
      <c r="Q45" s="127">
        <v>0</v>
      </c>
      <c r="R45" s="132"/>
    </row>
    <row r="46" spans="1:18" x14ac:dyDescent="0.2">
      <c r="A46" s="141" t="s">
        <v>404</v>
      </c>
      <c r="B46" s="142" t="s">
        <v>405</v>
      </c>
      <c r="C46" s="127">
        <v>0</v>
      </c>
      <c r="D46" s="127"/>
      <c r="E46" s="127">
        <v>0</v>
      </c>
      <c r="F46" s="127"/>
      <c r="G46" s="127">
        <v>10884</v>
      </c>
      <c r="H46" s="127"/>
      <c r="I46" s="127">
        <v>10884</v>
      </c>
      <c r="J46" s="127"/>
      <c r="K46" s="127">
        <v>0</v>
      </c>
      <c r="L46" s="127"/>
      <c r="M46" s="127">
        <v>0</v>
      </c>
      <c r="N46" s="127"/>
      <c r="O46" s="127">
        <v>0</v>
      </c>
      <c r="P46" s="127"/>
      <c r="Q46" s="127">
        <v>0</v>
      </c>
      <c r="R46" s="132"/>
    </row>
    <row r="47" spans="1:18" x14ac:dyDescent="0.2">
      <c r="A47" s="141" t="s">
        <v>406</v>
      </c>
      <c r="B47" s="142" t="s">
        <v>407</v>
      </c>
      <c r="C47" s="127">
        <v>152366</v>
      </c>
      <c r="D47" s="127"/>
      <c r="E47" s="127">
        <v>176154</v>
      </c>
      <c r="F47" s="127"/>
      <c r="G47" s="127">
        <v>151994</v>
      </c>
      <c r="H47" s="127"/>
      <c r="I47" s="127">
        <v>175918</v>
      </c>
      <c r="J47" s="127"/>
      <c r="K47" s="127">
        <v>139916</v>
      </c>
      <c r="L47" s="127"/>
      <c r="M47" s="127">
        <v>162174</v>
      </c>
      <c r="N47" s="127"/>
      <c r="O47" s="127">
        <v>151750</v>
      </c>
      <c r="P47" s="127"/>
      <c r="Q47" s="127">
        <v>175642</v>
      </c>
      <c r="R47" s="132"/>
    </row>
    <row r="48" spans="1:18" x14ac:dyDescent="0.2">
      <c r="A48" s="141" t="s">
        <v>408</v>
      </c>
      <c r="B48" s="142" t="s">
        <v>409</v>
      </c>
      <c r="C48" s="127" t="s">
        <v>274</v>
      </c>
      <c r="D48" s="127"/>
      <c r="E48" s="127" t="s">
        <v>274</v>
      </c>
      <c r="F48" s="127"/>
      <c r="G48" s="127" t="s">
        <v>274</v>
      </c>
      <c r="H48" s="127"/>
      <c r="I48" s="127" t="s">
        <v>274</v>
      </c>
      <c r="J48" s="127"/>
      <c r="K48" s="127" t="s">
        <v>274</v>
      </c>
      <c r="L48" s="127"/>
      <c r="M48" s="127" t="s">
        <v>274</v>
      </c>
      <c r="N48" s="127"/>
      <c r="O48" s="127" t="s">
        <v>274</v>
      </c>
      <c r="P48" s="127"/>
      <c r="Q48" s="127" t="s">
        <v>274</v>
      </c>
      <c r="R48" s="132"/>
    </row>
    <row r="49" spans="1:18" x14ac:dyDescent="0.2">
      <c r="A49" s="141" t="s">
        <v>410</v>
      </c>
      <c r="B49" s="142" t="s">
        <v>411</v>
      </c>
      <c r="C49" s="127">
        <v>21423</v>
      </c>
      <c r="D49" s="127"/>
      <c r="E49" s="127">
        <v>21423</v>
      </c>
      <c r="F49" s="127"/>
      <c r="G49" s="127">
        <v>23095</v>
      </c>
      <c r="H49" s="127"/>
      <c r="I49" s="127">
        <v>23095</v>
      </c>
      <c r="J49" s="127"/>
      <c r="K49" s="127">
        <v>23095</v>
      </c>
      <c r="L49" s="127"/>
      <c r="M49" s="127">
        <v>23095</v>
      </c>
      <c r="N49" s="127"/>
      <c r="O49" s="127">
        <v>21330</v>
      </c>
      <c r="P49" s="127"/>
      <c r="Q49" s="127">
        <v>21330</v>
      </c>
      <c r="R49" s="132"/>
    </row>
    <row r="50" spans="1:18" x14ac:dyDescent="0.2">
      <c r="A50" s="141" t="s">
        <v>412</v>
      </c>
      <c r="B50" s="142" t="s">
        <v>413</v>
      </c>
      <c r="C50" s="127" t="s">
        <v>274</v>
      </c>
      <c r="D50" s="127"/>
      <c r="E50" s="127" t="s">
        <v>274</v>
      </c>
      <c r="F50" s="127"/>
      <c r="G50" s="127" t="s">
        <v>274</v>
      </c>
      <c r="H50" s="127"/>
      <c r="I50" s="127" t="s">
        <v>274</v>
      </c>
      <c r="J50" s="127"/>
      <c r="K50" s="127" t="s">
        <v>274</v>
      </c>
      <c r="L50" s="127"/>
      <c r="M50" s="127" t="s">
        <v>274</v>
      </c>
      <c r="N50" s="127"/>
      <c r="O50" s="127" t="s">
        <v>274</v>
      </c>
      <c r="P50" s="127"/>
      <c r="Q50" s="127" t="s">
        <v>274</v>
      </c>
      <c r="R50" s="132"/>
    </row>
    <row r="51" spans="1:18" x14ac:dyDescent="0.2">
      <c r="A51" s="141" t="s">
        <v>414</v>
      </c>
      <c r="B51" s="142" t="s">
        <v>415</v>
      </c>
      <c r="C51" s="127">
        <v>114</v>
      </c>
      <c r="D51" s="127"/>
      <c r="E51" s="127">
        <v>114</v>
      </c>
      <c r="F51" s="127"/>
      <c r="G51" s="127">
        <v>27</v>
      </c>
      <c r="H51" s="127"/>
      <c r="I51" s="127">
        <v>27</v>
      </c>
      <c r="J51" s="127"/>
      <c r="K51" s="127">
        <v>47</v>
      </c>
      <c r="L51" s="127"/>
      <c r="M51" s="127">
        <v>47</v>
      </c>
      <c r="N51" s="127"/>
      <c r="O51" s="127">
        <v>101</v>
      </c>
      <c r="P51" s="127"/>
      <c r="Q51" s="127">
        <v>101</v>
      </c>
      <c r="R51" s="132"/>
    </row>
    <row r="52" spans="1:18" x14ac:dyDescent="0.2">
      <c r="A52" s="141" t="s">
        <v>416</v>
      </c>
      <c r="B52" s="142" t="s">
        <v>417</v>
      </c>
      <c r="C52" s="127">
        <v>17508</v>
      </c>
      <c r="D52" s="127"/>
      <c r="E52" s="127">
        <v>17508</v>
      </c>
      <c r="F52" s="127"/>
      <c r="G52" s="127">
        <v>22509</v>
      </c>
      <c r="H52" s="127"/>
      <c r="I52" s="127">
        <v>22509</v>
      </c>
      <c r="J52" s="127"/>
      <c r="K52" s="127">
        <v>22923</v>
      </c>
      <c r="L52" s="127"/>
      <c r="M52" s="127">
        <v>22923</v>
      </c>
      <c r="N52" s="127"/>
      <c r="O52" s="127">
        <v>17460</v>
      </c>
      <c r="P52" s="127"/>
      <c r="Q52" s="127">
        <v>17460</v>
      </c>
      <c r="R52" s="132"/>
    </row>
    <row r="53" spans="1:18" x14ac:dyDescent="0.2">
      <c r="A53" s="141" t="s">
        <v>418</v>
      </c>
      <c r="B53" s="142" t="s">
        <v>419</v>
      </c>
      <c r="C53" s="127">
        <v>126</v>
      </c>
      <c r="D53" s="127"/>
      <c r="E53" s="127">
        <v>126</v>
      </c>
      <c r="F53" s="127"/>
      <c r="G53" s="127">
        <v>306</v>
      </c>
      <c r="H53" s="127"/>
      <c r="I53" s="127">
        <v>306</v>
      </c>
      <c r="J53" s="127"/>
      <c r="K53" s="127">
        <v>307</v>
      </c>
      <c r="L53" s="127"/>
      <c r="M53" s="127">
        <v>307</v>
      </c>
      <c r="N53" s="127"/>
      <c r="O53" s="127" t="s">
        <v>274</v>
      </c>
      <c r="P53" s="127"/>
      <c r="Q53" s="127" t="s">
        <v>274</v>
      </c>
      <c r="R53" s="132"/>
    </row>
    <row r="54" spans="1:18" x14ac:dyDescent="0.2">
      <c r="A54" s="141" t="s">
        <v>420</v>
      </c>
      <c r="B54" s="142" t="s">
        <v>421</v>
      </c>
      <c r="C54" s="127">
        <v>438</v>
      </c>
      <c r="D54" s="127"/>
      <c r="E54" s="127">
        <v>438</v>
      </c>
      <c r="F54" s="127"/>
      <c r="G54" s="127">
        <v>438</v>
      </c>
      <c r="H54" s="127"/>
      <c r="I54" s="127">
        <v>440</v>
      </c>
      <c r="J54" s="127"/>
      <c r="K54" s="127">
        <v>438</v>
      </c>
      <c r="L54" s="127"/>
      <c r="M54" s="127">
        <v>438</v>
      </c>
      <c r="N54" s="127"/>
      <c r="O54" s="127">
        <v>438</v>
      </c>
      <c r="P54" s="127"/>
      <c r="Q54" s="127">
        <v>438</v>
      </c>
      <c r="R54" s="132"/>
    </row>
    <row r="55" spans="1:18" x14ac:dyDescent="0.2">
      <c r="A55" s="132"/>
      <c r="B55" s="132"/>
      <c r="C55" s="134"/>
      <c r="D55" s="134"/>
      <c r="E55" s="134"/>
      <c r="F55" s="134"/>
      <c r="G55" s="134"/>
      <c r="H55" s="134"/>
      <c r="I55" s="134"/>
      <c r="J55" s="134"/>
      <c r="K55" s="134"/>
      <c r="L55" s="134"/>
      <c r="M55" s="134"/>
      <c r="N55" s="134"/>
      <c r="O55" s="134"/>
      <c r="P55" s="134"/>
      <c r="Q55" s="134"/>
      <c r="R55" s="132"/>
    </row>
    <row r="56" spans="1:18" x14ac:dyDescent="0.2">
      <c r="A56" s="132"/>
      <c r="B56" s="132"/>
      <c r="C56" s="147">
        <f>SUM(C7:C46)-SUM(C47:C54)</f>
        <v>2962274</v>
      </c>
      <c r="D56" s="134"/>
      <c r="E56" s="148">
        <f>SUM(E7:E46)-SUM(E47:E54)</f>
        <v>4086096</v>
      </c>
      <c r="F56" s="134"/>
      <c r="G56" s="147">
        <f>SUM(G7:G46)-SUM(G47:G54)</f>
        <v>2503565</v>
      </c>
      <c r="H56" s="134"/>
      <c r="I56" s="148">
        <f>SUM(I7:I46)-SUM(I47:I54)</f>
        <v>4886641</v>
      </c>
      <c r="J56" s="134"/>
      <c r="K56" s="147">
        <f>SUM(K7:K46)-SUM(K47:K54)</f>
        <v>2044542</v>
      </c>
      <c r="L56" s="134">
        <f>SUM(L7:L46)-SUM(L47:L54)</f>
        <v>0</v>
      </c>
      <c r="M56" s="148">
        <f>SUM(M7:M46)-SUM(M47:M54)</f>
        <v>3226964</v>
      </c>
      <c r="N56" s="134"/>
      <c r="O56" s="147">
        <f>SUM(O7:O46)-SUM(O47:O54)</f>
        <v>2412640</v>
      </c>
      <c r="P56" s="134">
        <f>SUM(P7:P46)-SUM(P47:P54)</f>
        <v>0</v>
      </c>
      <c r="Q56" s="148">
        <f>SUM(Q7:Q46)-SUM(Q47:Q54)</f>
        <v>3749765</v>
      </c>
      <c r="R56" s="132"/>
    </row>
    <row r="57" spans="1:18" x14ac:dyDescent="0.2">
      <c r="A57" s="132"/>
      <c r="B57" s="132"/>
      <c r="C57" s="134"/>
      <c r="D57" s="134"/>
      <c r="E57" s="134"/>
      <c r="F57" s="134"/>
      <c r="G57" s="134"/>
      <c r="H57" s="134"/>
      <c r="I57" s="134"/>
      <c r="J57" s="134"/>
      <c r="K57" s="134"/>
      <c r="L57" s="134"/>
      <c r="M57" s="134"/>
      <c r="N57" s="134"/>
      <c r="O57" s="134"/>
      <c r="P57" s="134"/>
      <c r="Q57" s="134"/>
      <c r="R57" s="132"/>
    </row>
    <row r="58" spans="1:18" x14ac:dyDescent="0.2">
      <c r="A58" s="136" t="s">
        <v>51</v>
      </c>
      <c r="B58" s="132"/>
      <c r="C58" s="147">
        <f>SUM(C7:C46)</f>
        <v>3154249</v>
      </c>
      <c r="D58" s="134"/>
      <c r="E58" s="148">
        <f>SUM(E7:E46)</f>
        <v>4301859</v>
      </c>
      <c r="F58" s="134"/>
      <c r="G58" s="147">
        <f>SUM(G7:G46)</f>
        <v>2701934</v>
      </c>
      <c r="H58" s="134"/>
      <c r="I58" s="148">
        <f>SUM(I7:I46)</f>
        <v>5108936</v>
      </c>
      <c r="J58" s="134"/>
      <c r="K58" s="147">
        <f>SUM(K7:K46)</f>
        <v>2231268</v>
      </c>
      <c r="L58" s="134">
        <f>SUM(L7:L46)</f>
        <v>0</v>
      </c>
      <c r="M58" s="148">
        <f>SUM(M7:M46)</f>
        <v>3435948</v>
      </c>
      <c r="N58" s="134"/>
      <c r="O58" s="147">
        <f>SUM(O7:O46)</f>
        <v>2603719</v>
      </c>
      <c r="P58" s="134">
        <f>SUM(P7:P46)</f>
        <v>0</v>
      </c>
      <c r="Q58" s="148">
        <f>SUM(Q7:Q46)</f>
        <v>3964736</v>
      </c>
      <c r="R58" s="132"/>
    </row>
    <row r="59" spans="1:18" x14ac:dyDescent="0.2">
      <c r="A59" s="136" t="s">
        <v>183</v>
      </c>
      <c r="B59" s="132"/>
      <c r="C59" s="147">
        <f>SUM(C47:C54)</f>
        <v>191975</v>
      </c>
      <c r="D59" s="134"/>
      <c r="E59" s="148">
        <f>SUM(E47:E54)</f>
        <v>215763</v>
      </c>
      <c r="F59" s="134"/>
      <c r="G59" s="147">
        <f>SUM(G47:G54)</f>
        <v>198369</v>
      </c>
      <c r="H59" s="134"/>
      <c r="I59" s="148">
        <f>SUM(I47:I54)</f>
        <v>222295</v>
      </c>
      <c r="J59" s="134"/>
      <c r="K59" s="147">
        <f>SUM(K47:K54)</f>
        <v>186726</v>
      </c>
      <c r="L59" s="134">
        <f>SUM(L47:L54)</f>
        <v>0</v>
      </c>
      <c r="M59" s="148">
        <f>SUM(M47:M54)</f>
        <v>208984</v>
      </c>
      <c r="N59" s="134"/>
      <c r="O59" s="147">
        <f>SUM(O47:O54)</f>
        <v>191079</v>
      </c>
      <c r="P59" s="134">
        <f>SUM(P47:P54)</f>
        <v>0</v>
      </c>
      <c r="Q59" s="148">
        <f>SUM(Q47:Q54)</f>
        <v>214971</v>
      </c>
      <c r="R59" s="132"/>
    </row>
    <row r="60" spans="1:18" ht="13.5" thickBot="1" x14ac:dyDescent="0.25">
      <c r="A60" s="143" t="s">
        <v>184</v>
      </c>
      <c r="B60" s="132"/>
      <c r="C60" s="150">
        <f>C58-C59</f>
        <v>2962274</v>
      </c>
      <c r="D60" s="133"/>
      <c r="E60" s="149">
        <f>E58-E59</f>
        <v>4086096</v>
      </c>
      <c r="F60" s="133"/>
      <c r="G60" s="150">
        <f>G58-G59</f>
        <v>2503565</v>
      </c>
      <c r="H60" s="133"/>
      <c r="I60" s="149">
        <f>I58-I59</f>
        <v>4886641</v>
      </c>
      <c r="J60" s="133"/>
      <c r="K60" s="150">
        <f>K58-K59</f>
        <v>2044542</v>
      </c>
      <c r="L60" s="133">
        <f>L58-L59</f>
        <v>0</v>
      </c>
      <c r="M60" s="149">
        <f>M58-M59</f>
        <v>3226964</v>
      </c>
      <c r="N60" s="133"/>
      <c r="O60" s="150">
        <f>O58-O59</f>
        <v>2412640</v>
      </c>
      <c r="P60" s="133">
        <f>P58-P59</f>
        <v>0</v>
      </c>
      <c r="Q60" s="149">
        <f>Q58-Q59</f>
        <v>3749765</v>
      </c>
      <c r="R60" s="132"/>
    </row>
    <row r="61" spans="1:18" ht="13.5" thickTop="1" x14ac:dyDescent="0.2">
      <c r="A61" s="132"/>
      <c r="B61" s="132"/>
      <c r="C61" s="134"/>
      <c r="D61" s="134"/>
      <c r="E61" s="134"/>
      <c r="F61" s="134"/>
      <c r="G61" s="134"/>
      <c r="H61" s="134"/>
      <c r="I61" s="134"/>
      <c r="J61" s="134"/>
      <c r="K61" s="134"/>
      <c r="L61" s="134"/>
      <c r="M61" s="134"/>
      <c r="N61" s="134"/>
      <c r="O61" s="134"/>
      <c r="P61" s="134"/>
      <c r="Q61" s="134"/>
      <c r="R61" s="132"/>
    </row>
    <row r="62" spans="1:18" ht="13.5" thickBot="1" x14ac:dyDescent="0.25">
      <c r="A62" s="132" t="s">
        <v>422</v>
      </c>
      <c r="B62" s="132"/>
      <c r="C62" s="150">
        <f>C56-C60</f>
        <v>0</v>
      </c>
      <c r="D62" s="133"/>
      <c r="E62" s="149">
        <f>E56-E60</f>
        <v>0</v>
      </c>
      <c r="F62" s="133"/>
      <c r="G62" s="150">
        <f>G56-G60</f>
        <v>0</v>
      </c>
      <c r="H62" s="133"/>
      <c r="I62" s="149">
        <f>I56-I60</f>
        <v>0</v>
      </c>
      <c r="J62" s="133"/>
      <c r="K62" s="150">
        <f>K56-K60</f>
        <v>0</v>
      </c>
      <c r="L62" s="133">
        <f>L56-L60</f>
        <v>0</v>
      </c>
      <c r="M62" s="149">
        <f>M56-M60</f>
        <v>0</v>
      </c>
      <c r="N62" s="133"/>
      <c r="O62" s="150">
        <f>O56-O60</f>
        <v>0</v>
      </c>
      <c r="P62" s="133">
        <f>P56-P60</f>
        <v>0</v>
      </c>
      <c r="Q62" s="149">
        <f>Q56-Q60</f>
        <v>0</v>
      </c>
      <c r="R62" s="132"/>
    </row>
    <row r="63" spans="1:18" ht="13.5" thickTop="1" x14ac:dyDescent="0.2"/>
  </sheetData>
  <phoneticPr fontId="0" type="noConversion"/>
  <pageMargins left="0.75" right="0.75" top="1" bottom="1" header="0.5" footer="0.5"/>
  <pageSetup paperSize="9" scale="56"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pageSetUpPr fitToPage="1"/>
  </sheetPr>
  <dimension ref="A1:W55"/>
  <sheetViews>
    <sheetView workbookViewId="0">
      <pane xSplit="2" ySplit="5" topLeftCell="C15" activePane="bottomRight" state="frozen"/>
      <selection activeCell="J27" sqref="J27"/>
      <selection pane="topRight" activeCell="J27" sqref="J27"/>
      <selection pane="bottomLeft" activeCell="J27" sqref="J27"/>
      <selection pane="bottomRight" activeCell="J27" sqref="J27"/>
    </sheetView>
  </sheetViews>
  <sheetFormatPr defaultRowHeight="12.75" x14ac:dyDescent="0.2"/>
  <cols>
    <col min="1" max="1" width="11.28515625" bestFit="1" customWidth="1"/>
    <col min="2" max="2" width="55" customWidth="1"/>
    <col min="3" max="3" width="11.28515625" customWidth="1"/>
    <col min="4" max="4" width="3.28515625" customWidth="1"/>
    <col min="5" max="5" width="12.7109375" customWidth="1"/>
    <col min="6" max="6" width="10.140625" customWidth="1"/>
    <col min="7" max="7" width="11.42578125" customWidth="1"/>
    <col min="8" max="8" width="3.28515625" customWidth="1"/>
    <col min="9" max="9" width="12.7109375" customWidth="1"/>
    <col min="10" max="10" width="3.28515625" customWidth="1"/>
    <col min="11" max="11" width="11.5703125" bestFit="1" customWidth="1"/>
    <col min="12" max="12" width="3.28515625" customWidth="1"/>
    <col min="13" max="13" width="12.7109375" bestFit="1" customWidth="1"/>
    <col min="14" max="14" width="3.28515625" customWidth="1"/>
    <col min="15" max="15" width="11.5703125" bestFit="1" customWidth="1"/>
    <col min="16" max="16" width="3.28515625" customWidth="1"/>
    <col min="17" max="17" width="12.7109375" bestFit="1" customWidth="1"/>
    <col min="19" max="19" width="12.85546875" style="126" bestFit="1" customWidth="1"/>
  </cols>
  <sheetData>
    <row r="1" spans="1:23" s="121" customFormat="1" ht="14.25" x14ac:dyDescent="0.2">
      <c r="A1" s="119"/>
      <c r="B1" s="120"/>
      <c r="C1" s="119" t="s">
        <v>265</v>
      </c>
      <c r="D1" s="119" t="s">
        <v>266</v>
      </c>
      <c r="E1" s="119"/>
      <c r="F1" s="119"/>
      <c r="G1" s="119"/>
      <c r="H1" s="119"/>
      <c r="I1" s="119"/>
      <c r="J1" s="119"/>
      <c r="K1" s="119"/>
      <c r="L1" s="119"/>
      <c r="M1" s="119"/>
      <c r="N1" s="119"/>
      <c r="O1" s="119"/>
      <c r="P1" s="119"/>
      <c r="Q1" s="119"/>
      <c r="S1" s="122"/>
    </row>
    <row r="2" spans="1:23" s="121" customFormat="1" ht="14.25" x14ac:dyDescent="0.2">
      <c r="A2" s="119"/>
      <c r="B2" s="120"/>
      <c r="C2" s="145" t="s">
        <v>267</v>
      </c>
      <c r="D2" s="119"/>
      <c r="E2" s="146" t="s">
        <v>268</v>
      </c>
      <c r="F2" s="119"/>
      <c r="G2" s="145" t="s">
        <v>267</v>
      </c>
      <c r="H2" s="119"/>
      <c r="I2" s="146" t="s">
        <v>268</v>
      </c>
      <c r="J2" s="119"/>
      <c r="K2" s="145" t="s">
        <v>267</v>
      </c>
      <c r="L2" s="119"/>
      <c r="M2" s="146" t="s">
        <v>268</v>
      </c>
      <c r="N2" s="119"/>
      <c r="O2" s="145" t="s">
        <v>267</v>
      </c>
      <c r="P2" s="119"/>
      <c r="Q2" s="146" t="s">
        <v>268</v>
      </c>
      <c r="S2" s="122"/>
    </row>
    <row r="3" spans="1:23" s="121" customFormat="1" ht="18.75" x14ac:dyDescent="0.2">
      <c r="A3" s="119"/>
      <c r="B3" s="120"/>
      <c r="C3" s="123" t="s">
        <v>269</v>
      </c>
      <c r="D3" s="123"/>
      <c r="E3" s="123" t="s">
        <v>269</v>
      </c>
      <c r="F3" s="123"/>
      <c r="G3" s="123" t="s">
        <v>269</v>
      </c>
      <c r="H3" s="123"/>
      <c r="I3" s="123" t="s">
        <v>269</v>
      </c>
      <c r="J3" s="124"/>
      <c r="K3" s="123" t="s">
        <v>269</v>
      </c>
      <c r="L3" s="123"/>
      <c r="M3" s="123" t="s">
        <v>269</v>
      </c>
      <c r="N3" s="123"/>
      <c r="O3" s="123" t="s">
        <v>269</v>
      </c>
      <c r="P3" s="123"/>
      <c r="Q3" s="123" t="s">
        <v>269</v>
      </c>
      <c r="S3" s="122"/>
    </row>
    <row r="4" spans="1:23" s="121" customFormat="1" ht="14.25" x14ac:dyDescent="0.2">
      <c r="A4" s="119"/>
      <c r="B4" s="120"/>
      <c r="C4" s="119" t="s">
        <v>491</v>
      </c>
      <c r="D4" s="119"/>
      <c r="E4" s="119" t="s">
        <v>491</v>
      </c>
      <c r="F4" s="119"/>
      <c r="G4" s="125" t="s">
        <v>486</v>
      </c>
      <c r="H4" s="119"/>
      <c r="I4" s="125" t="s">
        <v>486</v>
      </c>
      <c r="J4" s="119"/>
      <c r="K4" s="119" t="s">
        <v>491</v>
      </c>
      <c r="L4" s="119"/>
      <c r="M4" s="119" t="s">
        <v>491</v>
      </c>
      <c r="N4" s="119"/>
      <c r="O4" s="119" t="s">
        <v>270</v>
      </c>
      <c r="P4" s="119"/>
      <c r="Q4" s="119" t="s">
        <v>270</v>
      </c>
      <c r="S4" s="122"/>
    </row>
    <row r="5" spans="1:23" x14ac:dyDescent="0.2">
      <c r="A5" s="119"/>
      <c r="B5" s="120"/>
      <c r="C5" s="125" t="s">
        <v>492</v>
      </c>
      <c r="D5" s="119"/>
      <c r="E5" s="125" t="s">
        <v>492</v>
      </c>
      <c r="F5" s="119"/>
      <c r="G5" s="125" t="s">
        <v>492</v>
      </c>
      <c r="H5" s="119"/>
      <c r="I5" s="125" t="s">
        <v>492</v>
      </c>
      <c r="J5" s="119"/>
      <c r="K5" s="125" t="s">
        <v>271</v>
      </c>
      <c r="L5" s="119"/>
      <c r="M5" s="125" t="s">
        <v>271</v>
      </c>
      <c r="N5" s="119"/>
      <c r="O5" s="125" t="s">
        <v>271</v>
      </c>
      <c r="P5" s="119"/>
      <c r="Q5" s="125" t="s">
        <v>271</v>
      </c>
    </row>
    <row r="6" spans="1:23" x14ac:dyDescent="0.2">
      <c r="A6" s="119"/>
      <c r="B6" s="120"/>
      <c r="C6" s="127"/>
      <c r="D6" s="127"/>
      <c r="E6" s="127"/>
      <c r="F6" s="127"/>
      <c r="G6" s="127"/>
      <c r="H6" s="127"/>
      <c r="I6" s="127"/>
      <c r="J6" s="127"/>
      <c r="K6" s="127"/>
      <c r="L6" s="127"/>
      <c r="M6" s="127"/>
      <c r="N6" s="127"/>
      <c r="O6" s="127"/>
      <c r="P6" s="127"/>
      <c r="Q6" s="127"/>
    </row>
    <row r="7" spans="1:23" x14ac:dyDescent="0.2">
      <c r="A7" s="128" t="s">
        <v>272</v>
      </c>
      <c r="B7" s="120" t="s">
        <v>273</v>
      </c>
      <c r="C7" s="127" t="s">
        <v>274</v>
      </c>
      <c r="D7" s="127"/>
      <c r="E7" s="127" t="s">
        <v>274</v>
      </c>
      <c r="F7" s="127"/>
      <c r="G7" s="127" t="s">
        <v>274</v>
      </c>
      <c r="H7" s="127"/>
      <c r="I7" s="127" t="s">
        <v>274</v>
      </c>
      <c r="J7" s="127"/>
      <c r="K7" s="127" t="s">
        <v>274</v>
      </c>
      <c r="L7" s="127"/>
      <c r="M7" s="127" t="s">
        <v>274</v>
      </c>
      <c r="N7" s="127"/>
      <c r="O7" s="127" t="s">
        <v>274</v>
      </c>
      <c r="P7" s="127"/>
      <c r="Q7" s="127" t="s">
        <v>274</v>
      </c>
      <c r="R7" s="129"/>
      <c r="S7" s="129"/>
      <c r="T7" s="129"/>
      <c r="U7" s="129"/>
      <c r="V7" s="129"/>
      <c r="W7" s="129"/>
    </row>
    <row r="8" spans="1:23" x14ac:dyDescent="0.2">
      <c r="A8" s="128" t="s">
        <v>275</v>
      </c>
      <c r="B8" s="120" t="s">
        <v>276</v>
      </c>
      <c r="C8" s="127" t="s">
        <v>274</v>
      </c>
      <c r="D8" s="127"/>
      <c r="E8" s="127" t="s">
        <v>274</v>
      </c>
      <c r="F8" s="127"/>
      <c r="G8" s="127" t="s">
        <v>274</v>
      </c>
      <c r="H8" s="127"/>
      <c r="I8" s="127" t="s">
        <v>274</v>
      </c>
      <c r="J8" s="127"/>
      <c r="K8" s="127" t="s">
        <v>274</v>
      </c>
      <c r="L8" s="127"/>
      <c r="M8" s="127" t="s">
        <v>274</v>
      </c>
      <c r="N8" s="127"/>
      <c r="O8" s="127" t="s">
        <v>274</v>
      </c>
      <c r="P8" s="127"/>
      <c r="Q8" s="127" t="s">
        <v>274</v>
      </c>
      <c r="R8" s="129"/>
      <c r="S8" s="129"/>
      <c r="T8" s="129"/>
      <c r="U8" s="129"/>
      <c r="V8" s="129"/>
      <c r="W8" s="129"/>
    </row>
    <row r="9" spans="1:23" x14ac:dyDescent="0.2">
      <c r="A9" s="128" t="s">
        <v>277</v>
      </c>
      <c r="B9" s="120" t="s">
        <v>278</v>
      </c>
      <c r="C9" s="127">
        <v>3898288</v>
      </c>
      <c r="D9" s="127"/>
      <c r="E9" s="127">
        <v>8342556</v>
      </c>
      <c r="F9" s="127"/>
      <c r="G9" s="127">
        <v>3484241</v>
      </c>
      <c r="H9" s="127"/>
      <c r="I9" s="127">
        <v>7803980</v>
      </c>
      <c r="J9" s="127"/>
      <c r="K9" s="127">
        <v>4342533</v>
      </c>
      <c r="L9" s="127"/>
      <c r="M9" s="127">
        <v>8267090</v>
      </c>
      <c r="N9" s="127"/>
      <c r="O9" s="127">
        <v>4679840</v>
      </c>
      <c r="P9" s="127"/>
      <c r="Q9" s="127">
        <v>8897460</v>
      </c>
      <c r="R9" s="129"/>
      <c r="S9" s="129"/>
      <c r="T9" s="129"/>
      <c r="U9" s="129"/>
      <c r="V9" s="129"/>
      <c r="W9" s="129"/>
    </row>
    <row r="10" spans="1:23" x14ac:dyDescent="0.2">
      <c r="A10" s="128" t="s">
        <v>279</v>
      </c>
      <c r="B10" s="120" t="s">
        <v>280</v>
      </c>
      <c r="C10" s="127">
        <v>-7281</v>
      </c>
      <c r="D10" s="127"/>
      <c r="E10" s="127">
        <v>-7281</v>
      </c>
      <c r="F10" s="127"/>
      <c r="G10" s="127" t="s">
        <v>274</v>
      </c>
      <c r="H10" s="127"/>
      <c r="I10" s="127" t="s">
        <v>274</v>
      </c>
      <c r="J10" s="127"/>
      <c r="K10" s="127">
        <v>-123</v>
      </c>
      <c r="L10" s="127"/>
      <c r="M10" s="127">
        <v>-123</v>
      </c>
      <c r="N10" s="127"/>
      <c r="O10" s="127">
        <v>-951</v>
      </c>
      <c r="P10" s="127"/>
      <c r="Q10" s="127">
        <v>-951</v>
      </c>
      <c r="R10" s="129"/>
      <c r="S10" s="129"/>
      <c r="T10" s="129"/>
      <c r="U10" s="129"/>
      <c r="V10" s="129"/>
      <c r="W10" s="129"/>
    </row>
    <row r="11" spans="1:23" x14ac:dyDescent="0.2">
      <c r="A11" s="128" t="s">
        <v>281</v>
      </c>
      <c r="B11" s="120" t="s">
        <v>282</v>
      </c>
      <c r="C11" s="127" t="s">
        <v>274</v>
      </c>
      <c r="D11" s="127"/>
      <c r="E11" s="127">
        <v>641659</v>
      </c>
      <c r="F11" s="127"/>
      <c r="G11" s="127" t="s">
        <v>274</v>
      </c>
      <c r="H11" s="127"/>
      <c r="I11" s="127">
        <v>564664</v>
      </c>
      <c r="J11" s="127"/>
      <c r="K11" s="127" t="s">
        <v>274</v>
      </c>
      <c r="L11" s="127"/>
      <c r="M11" s="127">
        <v>584044</v>
      </c>
      <c r="N11" s="127"/>
      <c r="O11" s="127">
        <v>0</v>
      </c>
      <c r="P11" s="127"/>
      <c r="Q11" s="127">
        <v>534997</v>
      </c>
      <c r="R11" s="129"/>
      <c r="S11" s="129"/>
      <c r="T11" s="129"/>
      <c r="U11" s="129"/>
      <c r="V11" s="129"/>
      <c r="W11" s="129"/>
    </row>
    <row r="12" spans="1:23" x14ac:dyDescent="0.2">
      <c r="A12" s="128" t="s">
        <v>283</v>
      </c>
      <c r="B12" s="120" t="s">
        <v>284</v>
      </c>
      <c r="C12" s="127" t="s">
        <v>274</v>
      </c>
      <c r="D12" s="127"/>
      <c r="E12" s="127">
        <v>106432</v>
      </c>
      <c r="F12" s="127"/>
      <c r="G12" s="127">
        <v>81353</v>
      </c>
      <c r="H12" s="127"/>
      <c r="I12" s="127">
        <v>237320</v>
      </c>
      <c r="J12" s="127"/>
      <c r="K12" s="127">
        <v>68681</v>
      </c>
      <c r="L12" s="127"/>
      <c r="M12" s="127">
        <v>197040</v>
      </c>
      <c r="N12" s="127"/>
      <c r="O12" s="127" t="s">
        <v>274</v>
      </c>
      <c r="P12" s="127"/>
      <c r="Q12" s="127">
        <v>142176</v>
      </c>
      <c r="R12" s="129"/>
      <c r="S12" s="129"/>
      <c r="T12" s="129"/>
      <c r="U12" s="129"/>
      <c r="V12" s="129"/>
      <c r="W12" s="129"/>
    </row>
    <row r="13" spans="1:23" x14ac:dyDescent="0.2">
      <c r="A13" s="128" t="s">
        <v>285</v>
      </c>
      <c r="B13" s="120" t="s">
        <v>286</v>
      </c>
      <c r="C13" s="127" t="s">
        <v>274</v>
      </c>
      <c r="D13" s="127"/>
      <c r="E13" s="127" t="s">
        <v>274</v>
      </c>
      <c r="F13" s="127"/>
      <c r="G13" s="127" t="s">
        <v>274</v>
      </c>
      <c r="H13" s="127"/>
      <c r="I13" s="127" t="s">
        <v>274</v>
      </c>
      <c r="J13" s="127"/>
      <c r="K13" s="127" t="s">
        <v>274</v>
      </c>
      <c r="L13" s="127"/>
      <c r="M13" s="127" t="s">
        <v>274</v>
      </c>
      <c r="N13" s="127"/>
      <c r="O13" s="127" t="s">
        <v>274</v>
      </c>
      <c r="P13" s="127"/>
      <c r="Q13" s="127" t="s">
        <v>274</v>
      </c>
      <c r="R13" s="129"/>
      <c r="S13" s="129"/>
      <c r="T13" s="129"/>
      <c r="U13" s="129"/>
      <c r="V13" s="129"/>
      <c r="W13" s="129"/>
    </row>
    <row r="14" spans="1:23" x14ac:dyDescent="0.2">
      <c r="A14" s="128" t="s">
        <v>287</v>
      </c>
      <c r="B14" s="120" t="s">
        <v>288</v>
      </c>
      <c r="C14" s="127" t="s">
        <v>274</v>
      </c>
      <c r="D14" s="127"/>
      <c r="E14" s="127">
        <v>138190</v>
      </c>
      <c r="F14" s="127"/>
      <c r="G14" s="127" t="s">
        <v>274</v>
      </c>
      <c r="H14" s="127"/>
      <c r="I14" s="127">
        <v>542</v>
      </c>
      <c r="J14" s="127"/>
      <c r="K14" s="127" t="s">
        <v>274</v>
      </c>
      <c r="L14" s="127"/>
      <c r="M14" s="127">
        <v>16907</v>
      </c>
      <c r="N14" s="127"/>
      <c r="O14" s="127" t="s">
        <v>274</v>
      </c>
      <c r="P14" s="127"/>
      <c r="Q14" s="127">
        <v>542</v>
      </c>
      <c r="R14" s="129"/>
      <c r="S14" s="129"/>
      <c r="T14" s="129"/>
      <c r="U14" s="129"/>
      <c r="V14" s="129"/>
      <c r="W14" s="129"/>
    </row>
    <row r="15" spans="1:23" x14ac:dyDescent="0.2">
      <c r="A15" s="128" t="s">
        <v>289</v>
      </c>
      <c r="B15" s="120" t="s">
        <v>290</v>
      </c>
      <c r="C15" s="127">
        <v>435</v>
      </c>
      <c r="D15" s="127"/>
      <c r="E15" s="127">
        <v>4070</v>
      </c>
      <c r="F15" s="127"/>
      <c r="G15" s="127">
        <v>4542</v>
      </c>
      <c r="H15" s="127"/>
      <c r="I15" s="127">
        <v>9649</v>
      </c>
      <c r="J15" s="127"/>
      <c r="K15" s="127">
        <v>410</v>
      </c>
      <c r="L15" s="127"/>
      <c r="M15" s="127">
        <v>3795</v>
      </c>
      <c r="N15" s="127"/>
      <c r="O15" s="127">
        <v>435</v>
      </c>
      <c r="P15" s="127"/>
      <c r="Q15" s="127">
        <v>5257</v>
      </c>
      <c r="R15" s="129"/>
      <c r="S15" s="129"/>
      <c r="T15" s="129"/>
      <c r="U15" s="129"/>
      <c r="V15" s="129"/>
      <c r="W15" s="129"/>
    </row>
    <row r="16" spans="1:23" x14ac:dyDescent="0.2">
      <c r="A16" s="128" t="s">
        <v>291</v>
      </c>
      <c r="B16" s="120" t="s">
        <v>292</v>
      </c>
      <c r="C16" s="127" t="s">
        <v>274</v>
      </c>
      <c r="D16" s="127"/>
      <c r="E16" s="127">
        <v>554822</v>
      </c>
      <c r="F16" s="127"/>
      <c r="G16" s="127" t="s">
        <v>274</v>
      </c>
      <c r="H16" s="127"/>
      <c r="I16" s="127">
        <v>2671367</v>
      </c>
      <c r="J16" s="127"/>
      <c r="K16" s="127" t="s">
        <v>274</v>
      </c>
      <c r="L16" s="127"/>
      <c r="M16" s="127">
        <v>960393</v>
      </c>
      <c r="N16" s="127"/>
      <c r="O16" s="127" t="s">
        <v>274</v>
      </c>
      <c r="P16" s="127"/>
      <c r="Q16" s="127">
        <v>595267</v>
      </c>
      <c r="R16" s="129"/>
      <c r="S16" s="129"/>
      <c r="T16" s="129"/>
      <c r="U16" s="129"/>
      <c r="V16" s="129"/>
      <c r="W16" s="129"/>
    </row>
    <row r="17" spans="1:23" x14ac:dyDescent="0.2">
      <c r="A17" s="128" t="s">
        <v>293</v>
      </c>
      <c r="B17" s="120" t="s">
        <v>294</v>
      </c>
      <c r="C17" s="127" t="s">
        <v>274</v>
      </c>
      <c r="D17" s="127"/>
      <c r="E17" s="127" t="s">
        <v>274</v>
      </c>
      <c r="F17" s="127"/>
      <c r="G17" s="127" t="s">
        <v>274</v>
      </c>
      <c r="H17" s="127"/>
      <c r="I17" s="127" t="s">
        <v>274</v>
      </c>
      <c r="J17" s="127"/>
      <c r="K17" s="127" t="s">
        <v>274</v>
      </c>
      <c r="L17" s="127"/>
      <c r="M17" s="127" t="s">
        <v>274</v>
      </c>
      <c r="N17" s="127"/>
      <c r="O17" s="127" t="s">
        <v>274</v>
      </c>
      <c r="P17" s="127"/>
      <c r="Q17" s="127" t="s">
        <v>274</v>
      </c>
      <c r="R17" s="129"/>
      <c r="S17" s="129"/>
      <c r="T17" s="129"/>
      <c r="U17" s="129"/>
      <c r="V17" s="129"/>
      <c r="W17" s="129"/>
    </row>
    <row r="18" spans="1:23" x14ac:dyDescent="0.2">
      <c r="A18" s="128" t="s">
        <v>295</v>
      </c>
      <c r="B18" s="120" t="s">
        <v>296</v>
      </c>
      <c r="C18" s="127" t="s">
        <v>274</v>
      </c>
      <c r="D18" s="127"/>
      <c r="E18" s="127">
        <v>0</v>
      </c>
      <c r="F18" s="127"/>
      <c r="G18" s="127" t="s">
        <v>274</v>
      </c>
      <c r="H18" s="127"/>
      <c r="I18" s="127">
        <v>820170</v>
      </c>
      <c r="J18" s="127"/>
      <c r="K18" s="127" t="s">
        <v>274</v>
      </c>
      <c r="L18" s="127"/>
      <c r="M18" s="127">
        <v>0</v>
      </c>
      <c r="N18" s="127"/>
      <c r="O18" s="127" t="s">
        <v>274</v>
      </c>
      <c r="P18" s="127"/>
      <c r="Q18" s="127">
        <v>5003</v>
      </c>
      <c r="R18" s="129"/>
      <c r="S18" s="129"/>
      <c r="T18" s="129"/>
      <c r="U18" s="129"/>
      <c r="V18" s="129"/>
      <c r="W18" s="129"/>
    </row>
    <row r="19" spans="1:23" x14ac:dyDescent="0.2">
      <c r="A19" s="128" t="s">
        <v>297</v>
      </c>
      <c r="B19" s="120" t="s">
        <v>298</v>
      </c>
      <c r="C19" s="127">
        <v>0</v>
      </c>
      <c r="D19" s="127"/>
      <c r="E19" s="127">
        <v>-564514</v>
      </c>
      <c r="F19" s="127"/>
      <c r="G19" s="127" t="s">
        <v>274</v>
      </c>
      <c r="H19" s="127"/>
      <c r="I19" s="127" t="s">
        <v>274</v>
      </c>
      <c r="J19" s="127"/>
      <c r="K19" s="127" t="s">
        <v>274</v>
      </c>
      <c r="L19" s="127"/>
      <c r="M19" s="127">
        <v>-961393</v>
      </c>
      <c r="N19" s="127"/>
      <c r="O19" s="127">
        <v>0</v>
      </c>
      <c r="P19" s="127"/>
      <c r="Q19" s="127">
        <v>-640313</v>
      </c>
      <c r="R19" s="129"/>
      <c r="S19" s="129"/>
      <c r="T19" s="129"/>
      <c r="U19" s="129"/>
      <c r="V19" s="129"/>
      <c r="W19" s="129"/>
    </row>
    <row r="20" spans="1:23" x14ac:dyDescent="0.2">
      <c r="A20" s="128" t="s">
        <v>299</v>
      </c>
      <c r="B20" s="120" t="s">
        <v>478</v>
      </c>
      <c r="C20" s="127">
        <v>2053</v>
      </c>
      <c r="D20" s="127"/>
      <c r="E20" s="127">
        <v>395435</v>
      </c>
      <c r="F20" s="127"/>
      <c r="G20" s="127">
        <v>0</v>
      </c>
      <c r="H20" s="127"/>
      <c r="I20" s="127">
        <v>338115</v>
      </c>
      <c r="J20" s="127"/>
      <c r="K20" s="127" t="s">
        <v>274</v>
      </c>
      <c r="L20" s="127"/>
      <c r="M20" s="127">
        <v>226760</v>
      </c>
      <c r="N20" s="127"/>
      <c r="O20" s="127">
        <v>0</v>
      </c>
      <c r="P20" s="127"/>
      <c r="Q20" s="127">
        <v>338115</v>
      </c>
      <c r="R20" s="129"/>
      <c r="S20" s="129"/>
      <c r="T20" s="129"/>
      <c r="U20" s="129"/>
      <c r="V20" s="129"/>
      <c r="W20" s="129"/>
    </row>
    <row r="21" spans="1:23" x14ac:dyDescent="0.2">
      <c r="A21" s="128" t="s">
        <v>300</v>
      </c>
      <c r="B21" s="120" t="s">
        <v>479</v>
      </c>
      <c r="C21" s="127" t="s">
        <v>274</v>
      </c>
      <c r="D21" s="127"/>
      <c r="E21" s="127">
        <v>15255</v>
      </c>
      <c r="F21" s="127"/>
      <c r="G21" s="127" t="s">
        <v>274</v>
      </c>
      <c r="H21" s="127"/>
      <c r="I21" s="127">
        <v>15255</v>
      </c>
      <c r="J21" s="127"/>
      <c r="K21" s="127" t="s">
        <v>274</v>
      </c>
      <c r="L21" s="127"/>
      <c r="M21" s="127">
        <v>15255</v>
      </c>
      <c r="N21" s="127"/>
      <c r="O21" s="127">
        <v>0</v>
      </c>
      <c r="P21" s="127"/>
      <c r="Q21" s="127">
        <v>15255</v>
      </c>
      <c r="R21" s="129"/>
      <c r="S21" s="129"/>
      <c r="T21" s="129"/>
      <c r="U21" s="129"/>
      <c r="V21" s="129"/>
      <c r="W21" s="129"/>
    </row>
    <row r="22" spans="1:23" x14ac:dyDescent="0.2">
      <c r="A22" s="128" t="s">
        <v>301</v>
      </c>
      <c r="B22" s="120" t="s">
        <v>480</v>
      </c>
      <c r="C22" s="127" t="s">
        <v>274</v>
      </c>
      <c r="D22" s="127"/>
      <c r="E22" s="127">
        <v>245</v>
      </c>
      <c r="F22" s="127"/>
      <c r="G22" s="127" t="s">
        <v>274</v>
      </c>
      <c r="H22" s="127"/>
      <c r="I22" s="127">
        <v>202</v>
      </c>
      <c r="J22" s="127"/>
      <c r="K22" s="127" t="s">
        <v>274</v>
      </c>
      <c r="L22" s="127"/>
      <c r="M22" s="127">
        <v>228</v>
      </c>
      <c r="N22" s="127"/>
      <c r="O22" s="127">
        <v>0</v>
      </c>
      <c r="P22" s="127"/>
      <c r="Q22" s="127">
        <v>166</v>
      </c>
      <c r="R22" s="129"/>
      <c r="S22" s="129"/>
      <c r="T22" s="129"/>
      <c r="U22" s="129"/>
      <c r="V22" s="129"/>
      <c r="W22" s="129"/>
    </row>
    <row r="23" spans="1:23" x14ac:dyDescent="0.2">
      <c r="A23" s="128" t="s">
        <v>302</v>
      </c>
      <c r="B23" s="120" t="s">
        <v>303</v>
      </c>
      <c r="C23" s="127">
        <v>8121</v>
      </c>
      <c r="D23" s="127"/>
      <c r="E23" s="127">
        <v>8121</v>
      </c>
      <c r="F23" s="127"/>
      <c r="G23" s="127">
        <v>9650</v>
      </c>
      <c r="H23" s="127"/>
      <c r="I23" s="127">
        <v>9650</v>
      </c>
      <c r="J23" s="127"/>
      <c r="K23" s="127">
        <v>9650</v>
      </c>
      <c r="L23" s="127"/>
      <c r="M23" s="127">
        <v>9650</v>
      </c>
      <c r="N23" s="127"/>
      <c r="O23" s="127">
        <v>8121</v>
      </c>
      <c r="P23" s="127"/>
      <c r="Q23" s="127">
        <v>8121</v>
      </c>
      <c r="R23" s="129"/>
      <c r="S23" s="129"/>
      <c r="T23" s="129"/>
      <c r="U23" s="129"/>
      <c r="V23" s="129"/>
      <c r="W23" s="129"/>
    </row>
    <row r="24" spans="1:23" x14ac:dyDescent="0.2">
      <c r="A24" s="128" t="s">
        <v>304</v>
      </c>
      <c r="B24" s="120" t="s">
        <v>305</v>
      </c>
      <c r="C24" s="127">
        <v>9799</v>
      </c>
      <c r="D24" s="127"/>
      <c r="E24" s="127">
        <v>67918</v>
      </c>
      <c r="F24" s="127"/>
      <c r="G24" s="127">
        <v>10199</v>
      </c>
      <c r="H24" s="127"/>
      <c r="I24" s="127">
        <v>65311</v>
      </c>
      <c r="J24" s="127"/>
      <c r="K24" s="127">
        <v>9709</v>
      </c>
      <c r="L24" s="127"/>
      <c r="M24" s="127">
        <v>76331</v>
      </c>
      <c r="N24" s="127"/>
      <c r="O24" s="127">
        <v>9799</v>
      </c>
      <c r="P24" s="127"/>
      <c r="Q24" s="127">
        <v>71912</v>
      </c>
      <c r="R24" s="129"/>
      <c r="S24" s="129"/>
      <c r="T24" s="129"/>
      <c r="U24" s="129"/>
      <c r="V24" s="129"/>
      <c r="W24" s="129"/>
    </row>
    <row r="25" spans="1:23" x14ac:dyDescent="0.2">
      <c r="A25" s="128" t="s">
        <v>306</v>
      </c>
      <c r="B25" s="120" t="s">
        <v>307</v>
      </c>
      <c r="C25" s="127">
        <v>8003</v>
      </c>
      <c r="D25" s="127"/>
      <c r="E25" s="127">
        <v>203105</v>
      </c>
      <c r="F25" s="127"/>
      <c r="G25" s="127">
        <v>10505</v>
      </c>
      <c r="H25" s="127"/>
      <c r="I25" s="127">
        <v>200166</v>
      </c>
      <c r="J25" s="127"/>
      <c r="K25" s="127">
        <v>3938</v>
      </c>
      <c r="L25" s="127"/>
      <c r="M25" s="127">
        <v>205103</v>
      </c>
      <c r="N25" s="127"/>
      <c r="O25" s="127">
        <v>6296</v>
      </c>
      <c r="P25" s="127"/>
      <c r="Q25" s="127">
        <v>187223</v>
      </c>
      <c r="R25" s="129"/>
      <c r="S25" s="129"/>
      <c r="T25" s="129"/>
      <c r="U25" s="129"/>
      <c r="V25" s="129"/>
      <c r="W25" s="129"/>
    </row>
    <row r="26" spans="1:23" x14ac:dyDescent="0.2">
      <c r="A26" s="128" t="s">
        <v>308</v>
      </c>
      <c r="B26" s="120" t="s">
        <v>309</v>
      </c>
      <c r="C26" s="127">
        <v>928</v>
      </c>
      <c r="D26" s="127"/>
      <c r="E26" s="127">
        <v>928</v>
      </c>
      <c r="F26" s="127"/>
      <c r="G26" s="127">
        <v>140808</v>
      </c>
      <c r="H26" s="127"/>
      <c r="I26" s="127">
        <v>140808</v>
      </c>
      <c r="J26" s="127"/>
      <c r="K26" s="127">
        <v>67</v>
      </c>
      <c r="L26" s="127"/>
      <c r="M26" s="127">
        <v>67</v>
      </c>
      <c r="N26" s="127"/>
      <c r="O26" s="127">
        <v>39</v>
      </c>
      <c r="P26" s="127"/>
      <c r="Q26" s="127">
        <v>39</v>
      </c>
      <c r="R26" s="129"/>
      <c r="S26" s="129"/>
      <c r="T26" s="129"/>
      <c r="U26" s="129"/>
      <c r="V26" s="129"/>
      <c r="W26" s="129"/>
    </row>
    <row r="27" spans="1:23" x14ac:dyDescent="0.2">
      <c r="A27" s="128" t="s">
        <v>310</v>
      </c>
      <c r="B27" s="120" t="s">
        <v>311</v>
      </c>
      <c r="C27" s="127">
        <v>8703</v>
      </c>
      <c r="D27" s="127"/>
      <c r="E27" s="127">
        <v>58515</v>
      </c>
      <c r="F27" s="127"/>
      <c r="G27" s="127">
        <v>24180</v>
      </c>
      <c r="H27" s="127"/>
      <c r="I27" s="127">
        <v>69301</v>
      </c>
      <c r="J27" s="127"/>
      <c r="K27" s="127">
        <v>9138</v>
      </c>
      <c r="L27" s="127"/>
      <c r="M27" s="127">
        <v>63833</v>
      </c>
      <c r="N27" s="127"/>
      <c r="O27" s="127">
        <v>8703</v>
      </c>
      <c r="P27" s="127"/>
      <c r="Q27" s="127">
        <v>58515</v>
      </c>
      <c r="R27" s="129"/>
      <c r="S27" s="129"/>
      <c r="T27" s="129"/>
      <c r="U27" s="129"/>
      <c r="V27" s="129"/>
      <c r="W27" s="129"/>
    </row>
    <row r="28" spans="1:23" x14ac:dyDescent="0.2">
      <c r="A28" s="128" t="s">
        <v>312</v>
      </c>
      <c r="B28" s="120" t="s">
        <v>313</v>
      </c>
      <c r="C28" s="127" t="s">
        <v>274</v>
      </c>
      <c r="D28" s="127"/>
      <c r="E28" s="127">
        <v>23914514</v>
      </c>
      <c r="F28" s="127"/>
      <c r="G28" s="127" t="s">
        <v>274</v>
      </c>
      <c r="H28" s="127"/>
      <c r="I28" s="127">
        <v>23459067</v>
      </c>
      <c r="J28" s="127"/>
      <c r="K28" s="127" t="s">
        <v>274</v>
      </c>
      <c r="L28" s="127"/>
      <c r="M28" s="127">
        <v>21073984</v>
      </c>
      <c r="N28" s="127"/>
      <c r="O28" s="127" t="s">
        <v>274</v>
      </c>
      <c r="P28" s="127"/>
      <c r="Q28" s="127">
        <v>23459067</v>
      </c>
      <c r="R28" s="129"/>
      <c r="S28" s="129"/>
      <c r="T28" s="129"/>
      <c r="U28" s="129"/>
      <c r="V28" s="129"/>
      <c r="W28" s="129"/>
    </row>
    <row r="29" spans="1:23" x14ac:dyDescent="0.2">
      <c r="A29" s="128" t="s">
        <v>314</v>
      </c>
      <c r="B29" s="120" t="s">
        <v>315</v>
      </c>
      <c r="C29" s="127" t="s">
        <v>274</v>
      </c>
      <c r="D29" s="127"/>
      <c r="E29" s="127">
        <v>63588</v>
      </c>
      <c r="F29" s="127"/>
      <c r="G29" s="127" t="s">
        <v>274</v>
      </c>
      <c r="H29" s="127"/>
      <c r="I29" s="127">
        <v>3642491</v>
      </c>
      <c r="J29" s="127"/>
      <c r="K29" s="127" t="s">
        <v>274</v>
      </c>
      <c r="L29" s="127"/>
      <c r="M29" s="127">
        <v>57566</v>
      </c>
      <c r="N29" s="127"/>
      <c r="O29" s="127" t="s">
        <v>274</v>
      </c>
      <c r="P29" s="127"/>
      <c r="Q29" s="127">
        <v>57130</v>
      </c>
      <c r="R29" s="129"/>
      <c r="S29" s="129"/>
      <c r="T29" s="129"/>
      <c r="U29" s="129"/>
      <c r="V29" s="129"/>
      <c r="W29" s="129"/>
    </row>
    <row r="30" spans="1:23" x14ac:dyDescent="0.2">
      <c r="A30" s="128" t="s">
        <v>316</v>
      </c>
      <c r="B30" s="120" t="s">
        <v>317</v>
      </c>
      <c r="C30" s="127" t="s">
        <v>274</v>
      </c>
      <c r="D30" s="127"/>
      <c r="E30" s="127" t="s">
        <v>274</v>
      </c>
      <c r="F30" s="127"/>
      <c r="G30" s="127" t="s">
        <v>274</v>
      </c>
      <c r="H30" s="127"/>
      <c r="I30" s="127" t="s">
        <v>274</v>
      </c>
      <c r="J30" s="127"/>
      <c r="K30" s="127" t="s">
        <v>274</v>
      </c>
      <c r="L30" s="127"/>
      <c r="M30" s="127" t="s">
        <v>274</v>
      </c>
      <c r="N30" s="127"/>
      <c r="O30" s="127" t="s">
        <v>274</v>
      </c>
      <c r="P30" s="127"/>
      <c r="Q30" s="127" t="s">
        <v>274</v>
      </c>
      <c r="R30" s="129"/>
      <c r="S30" s="129"/>
      <c r="T30" s="129"/>
      <c r="U30" s="129"/>
      <c r="V30" s="129"/>
      <c r="W30" s="129"/>
    </row>
    <row r="31" spans="1:23" x14ac:dyDescent="0.2">
      <c r="A31" s="128" t="s">
        <v>318</v>
      </c>
      <c r="B31" s="120" t="s">
        <v>319</v>
      </c>
      <c r="C31" s="127">
        <v>0</v>
      </c>
      <c r="D31" s="127"/>
      <c r="E31" s="127">
        <v>-21965548</v>
      </c>
      <c r="F31" s="127"/>
      <c r="G31" s="127" t="s">
        <v>274</v>
      </c>
      <c r="H31" s="127"/>
      <c r="I31" s="127" t="s">
        <v>274</v>
      </c>
      <c r="J31" s="127"/>
      <c r="K31" s="127" t="s">
        <v>274</v>
      </c>
      <c r="L31" s="127"/>
      <c r="M31" s="127">
        <v>-19585133</v>
      </c>
      <c r="N31" s="127"/>
      <c r="O31" s="127">
        <v>0</v>
      </c>
      <c r="P31" s="127"/>
      <c r="Q31" s="127">
        <v>-21952749</v>
      </c>
      <c r="R31" s="129"/>
      <c r="S31" s="129"/>
      <c r="T31" s="129"/>
      <c r="U31" s="129"/>
      <c r="V31" s="129"/>
      <c r="W31" s="129"/>
    </row>
    <row r="32" spans="1:23" x14ac:dyDescent="0.2">
      <c r="A32" s="128" t="s">
        <v>320</v>
      </c>
      <c r="B32" s="120" t="s">
        <v>481</v>
      </c>
      <c r="C32" s="127" t="s">
        <v>274</v>
      </c>
      <c r="D32" s="127"/>
      <c r="E32" s="127">
        <v>0</v>
      </c>
      <c r="F32" s="127"/>
      <c r="G32" s="127" t="s">
        <v>274</v>
      </c>
      <c r="H32" s="127"/>
      <c r="I32" s="127" t="s">
        <v>274</v>
      </c>
      <c r="J32" s="127"/>
      <c r="K32" s="127" t="s">
        <v>274</v>
      </c>
      <c r="L32" s="127"/>
      <c r="M32" s="127" t="s">
        <v>274</v>
      </c>
      <c r="N32" s="127"/>
      <c r="O32" s="127">
        <v>0</v>
      </c>
      <c r="P32" s="127"/>
      <c r="Q32" s="127">
        <v>0</v>
      </c>
      <c r="R32" s="129"/>
      <c r="S32" s="129"/>
      <c r="T32" s="129"/>
      <c r="U32" s="129"/>
      <c r="V32" s="129"/>
      <c r="W32" s="129"/>
    </row>
    <row r="33" spans="1:23" x14ac:dyDescent="0.2">
      <c r="A33" s="128" t="s">
        <v>321</v>
      </c>
      <c r="B33" s="120" t="s">
        <v>322</v>
      </c>
      <c r="C33" s="130">
        <v>13055</v>
      </c>
      <c r="D33" s="130"/>
      <c r="E33" s="130">
        <v>13055</v>
      </c>
      <c r="F33" s="130"/>
      <c r="G33" s="130">
        <v>423</v>
      </c>
      <c r="H33" s="130"/>
      <c r="I33" s="130">
        <v>1789</v>
      </c>
      <c r="J33" s="130"/>
      <c r="K33" s="130">
        <v>552</v>
      </c>
      <c r="L33" s="130"/>
      <c r="M33" s="130">
        <v>1839</v>
      </c>
      <c r="N33" s="130"/>
      <c r="O33" s="130">
        <v>423</v>
      </c>
      <c r="P33" s="130"/>
      <c r="Q33" s="130">
        <v>1789</v>
      </c>
      <c r="R33" s="129"/>
      <c r="S33" s="129"/>
      <c r="T33" s="129"/>
      <c r="U33" s="129"/>
      <c r="V33" s="129"/>
      <c r="W33" s="129"/>
    </row>
    <row r="34" spans="1:23" x14ac:dyDescent="0.2">
      <c r="A34" s="128" t="s">
        <v>323</v>
      </c>
      <c r="B34" s="120" t="s">
        <v>324</v>
      </c>
      <c r="C34" s="130" t="s">
        <v>274</v>
      </c>
      <c r="D34" s="130"/>
      <c r="E34" s="130">
        <v>-334</v>
      </c>
      <c r="F34" s="130"/>
      <c r="G34" s="130" t="s">
        <v>274</v>
      </c>
      <c r="H34" s="130"/>
      <c r="I34" s="130">
        <v>-415</v>
      </c>
      <c r="J34" s="130"/>
      <c r="K34" s="130" t="s">
        <v>274</v>
      </c>
      <c r="L34" s="130"/>
      <c r="M34" s="130">
        <v>0</v>
      </c>
      <c r="N34" s="130"/>
      <c r="O34" s="130">
        <v>-118</v>
      </c>
      <c r="P34" s="130"/>
      <c r="Q34" s="130">
        <v>-533</v>
      </c>
      <c r="R34" s="129"/>
      <c r="S34" s="129"/>
      <c r="T34" s="129"/>
      <c r="U34" s="129"/>
      <c r="V34" s="129"/>
      <c r="W34" s="129"/>
    </row>
    <row r="35" spans="1:23" x14ac:dyDescent="0.2">
      <c r="A35" s="125"/>
      <c r="B35" s="125"/>
      <c r="C35" s="131"/>
      <c r="D35" s="131"/>
      <c r="E35" s="131"/>
      <c r="F35" s="131"/>
      <c r="G35" s="131"/>
      <c r="H35" s="131"/>
      <c r="I35" s="131"/>
      <c r="J35" s="131"/>
      <c r="K35" s="131"/>
      <c r="L35" s="131"/>
      <c r="M35" s="131"/>
      <c r="N35" s="131"/>
      <c r="O35" s="131"/>
      <c r="P35" s="131"/>
      <c r="Q35" s="131"/>
      <c r="R35" s="129"/>
      <c r="S35" s="129">
        <f>E35-Q35</f>
        <v>0</v>
      </c>
      <c r="T35" s="129"/>
      <c r="U35" s="129"/>
      <c r="V35" s="129"/>
      <c r="W35" s="129"/>
    </row>
    <row r="36" spans="1:23" ht="13.5" thickBot="1" x14ac:dyDescent="0.25">
      <c r="A36" s="132"/>
      <c r="B36" s="132"/>
      <c r="C36" s="150">
        <f t="shared" ref="C36:Q36" si="0">SUM(C7:C34)</f>
        <v>3942104</v>
      </c>
      <c r="D36" s="133">
        <f t="shared" si="0"/>
        <v>0</v>
      </c>
      <c r="E36" s="149">
        <f t="shared" si="0"/>
        <v>11990731</v>
      </c>
      <c r="F36" s="133">
        <f t="shared" si="0"/>
        <v>0</v>
      </c>
      <c r="G36" s="150">
        <f t="shared" si="0"/>
        <v>3765901</v>
      </c>
      <c r="H36" s="133">
        <f t="shared" si="0"/>
        <v>0</v>
      </c>
      <c r="I36" s="149">
        <f t="shared" si="0"/>
        <v>40049432</v>
      </c>
      <c r="J36" s="133">
        <f t="shared" si="0"/>
        <v>0</v>
      </c>
      <c r="K36" s="150">
        <f t="shared" si="0"/>
        <v>4444555</v>
      </c>
      <c r="L36" s="133">
        <f t="shared" si="0"/>
        <v>0</v>
      </c>
      <c r="M36" s="149">
        <f t="shared" si="0"/>
        <v>11213236</v>
      </c>
      <c r="N36" s="133">
        <f t="shared" si="0"/>
        <v>0</v>
      </c>
      <c r="O36" s="150">
        <f t="shared" si="0"/>
        <v>4712587</v>
      </c>
      <c r="P36" s="133">
        <f t="shared" si="0"/>
        <v>0</v>
      </c>
      <c r="Q36" s="149">
        <f t="shared" si="0"/>
        <v>11783488</v>
      </c>
      <c r="R36" s="129"/>
      <c r="S36" s="129">
        <f>E36-Q36</f>
        <v>207243</v>
      </c>
      <c r="T36" s="129"/>
      <c r="U36" s="129"/>
      <c r="V36" s="129"/>
      <c r="W36" s="129"/>
    </row>
    <row r="37" spans="1:23" ht="13.5" thickTop="1" x14ac:dyDescent="0.2">
      <c r="A37" s="132"/>
      <c r="B37" s="132"/>
      <c r="C37" s="134"/>
      <c r="D37" s="134"/>
      <c r="E37" s="134"/>
      <c r="F37" s="134"/>
      <c r="G37" s="134"/>
      <c r="H37" s="134"/>
      <c r="I37" s="134"/>
      <c r="J37" s="134"/>
      <c r="K37" s="134"/>
      <c r="L37" s="134"/>
      <c r="M37" s="134"/>
      <c r="N37" s="134"/>
      <c r="O37" s="134"/>
      <c r="P37" s="134"/>
      <c r="Q37" s="134"/>
      <c r="R37" s="129"/>
      <c r="S37" s="129"/>
      <c r="T37" s="129"/>
      <c r="U37" s="129"/>
      <c r="V37" s="129"/>
      <c r="W37" s="129"/>
    </row>
    <row r="38" spans="1:23" x14ac:dyDescent="0.2">
      <c r="A38" s="132"/>
      <c r="B38" s="132"/>
      <c r="C38" s="134"/>
      <c r="D38" s="134"/>
      <c r="E38" s="134"/>
      <c r="F38" s="134"/>
      <c r="G38" s="134"/>
      <c r="H38" s="134"/>
      <c r="I38" s="134"/>
      <c r="J38" s="134"/>
      <c r="K38" s="134"/>
      <c r="L38" s="134"/>
      <c r="M38" s="134"/>
      <c r="N38" s="134"/>
      <c r="O38" s="134"/>
      <c r="P38" s="134"/>
      <c r="Q38" s="134"/>
      <c r="R38" s="129"/>
      <c r="S38" s="129"/>
      <c r="T38" s="129"/>
      <c r="U38" s="129"/>
      <c r="V38" s="129"/>
      <c r="W38" s="129"/>
    </row>
    <row r="39" spans="1:23" x14ac:dyDescent="0.2">
      <c r="A39" s="132"/>
      <c r="B39" s="132"/>
      <c r="C39" s="134"/>
      <c r="D39" s="134"/>
      <c r="E39" s="134"/>
      <c r="F39" s="134"/>
      <c r="G39" s="134"/>
      <c r="H39" s="134"/>
      <c r="I39" s="134"/>
      <c r="J39" s="134"/>
      <c r="K39" s="134"/>
      <c r="L39" s="134"/>
      <c r="M39" s="134"/>
      <c r="N39" s="134"/>
      <c r="O39" s="134"/>
      <c r="P39" s="134"/>
      <c r="Q39" s="134"/>
      <c r="R39" s="129"/>
      <c r="S39" s="129"/>
      <c r="T39" s="129"/>
      <c r="U39" s="129"/>
      <c r="V39" s="129"/>
      <c r="W39" s="129"/>
    </row>
    <row r="40" spans="1:23" x14ac:dyDescent="0.2">
      <c r="A40" s="132"/>
      <c r="B40" s="135" t="s">
        <v>52</v>
      </c>
      <c r="C40" s="134"/>
      <c r="D40" s="134"/>
      <c r="E40" s="134"/>
      <c r="F40" s="134"/>
      <c r="G40" s="134"/>
      <c r="H40" s="134"/>
      <c r="I40" s="134"/>
      <c r="J40" s="134"/>
      <c r="K40" s="134"/>
      <c r="L40" s="134"/>
      <c r="M40" s="134"/>
      <c r="N40" s="134"/>
      <c r="O40" s="134"/>
      <c r="P40" s="134"/>
      <c r="Q40" s="134"/>
      <c r="R40" s="129"/>
      <c r="S40" s="129"/>
      <c r="T40" s="129"/>
      <c r="U40" s="129"/>
      <c r="V40" s="129"/>
      <c r="W40" s="129"/>
    </row>
    <row r="41" spans="1:23" x14ac:dyDescent="0.2">
      <c r="A41" s="132"/>
      <c r="B41" s="136" t="s">
        <v>53</v>
      </c>
      <c r="C41" s="147">
        <f>C9+C10+C11+C24+C25+C26+C33+C34</f>
        <v>3922792</v>
      </c>
      <c r="D41" s="134"/>
      <c r="E41" s="148">
        <f>E9+E10+E11+E24+E25+E26+E33+E34</f>
        <v>9261606</v>
      </c>
      <c r="F41" s="134"/>
      <c r="G41" s="147">
        <f>G9+G10+G11+G24+G25+G26+G33+G34</f>
        <v>3646176</v>
      </c>
      <c r="H41" s="134"/>
      <c r="I41" s="148">
        <f>I9+I10+I11+I24+I25+I26+I33+I34</f>
        <v>8776303</v>
      </c>
      <c r="J41" s="134"/>
      <c r="K41" s="147">
        <f>K9+K10+K11+K24+K25+K26+K33+K34</f>
        <v>4356676</v>
      </c>
      <c r="L41" s="134"/>
      <c r="M41" s="148">
        <f>M9+M10+M11+M24+M25+M26+M33+M34</f>
        <v>9134351</v>
      </c>
      <c r="N41" s="134"/>
      <c r="O41" s="147">
        <f>O9+O10+O11+O24+O25+O26+O33+O34</f>
        <v>4695328</v>
      </c>
      <c r="P41" s="134"/>
      <c r="Q41" s="148">
        <f>Q9+Q10+Q11+Q24+Q25+Q26+Q33+Q34</f>
        <v>9691936</v>
      </c>
      <c r="R41" s="129"/>
      <c r="S41" s="129"/>
      <c r="T41" s="129"/>
      <c r="U41" s="129"/>
      <c r="V41" s="129"/>
      <c r="W41" s="129"/>
    </row>
    <row r="42" spans="1:23" x14ac:dyDescent="0.2">
      <c r="A42" s="132"/>
      <c r="B42" s="136" t="s">
        <v>54</v>
      </c>
      <c r="C42" s="147">
        <f>C12+C23</f>
        <v>8121</v>
      </c>
      <c r="D42" s="134"/>
      <c r="E42" s="148">
        <f>E12+E23</f>
        <v>114553</v>
      </c>
      <c r="F42" s="137"/>
      <c r="G42" s="147">
        <f>G12+G23</f>
        <v>91003</v>
      </c>
      <c r="H42" s="134"/>
      <c r="I42" s="148">
        <f>I12+I23</f>
        <v>246970</v>
      </c>
      <c r="J42" s="134"/>
      <c r="K42" s="147">
        <f>K12+K23</f>
        <v>78331</v>
      </c>
      <c r="L42" s="134"/>
      <c r="M42" s="148">
        <f>M12+M23</f>
        <v>206690</v>
      </c>
      <c r="N42" s="134"/>
      <c r="O42" s="147">
        <f>O12+O23</f>
        <v>8121</v>
      </c>
      <c r="P42" s="134"/>
      <c r="Q42" s="148">
        <f>Q12+Q23</f>
        <v>150297</v>
      </c>
      <c r="R42" s="129"/>
      <c r="S42" s="129"/>
      <c r="T42" s="129"/>
      <c r="U42" s="129"/>
      <c r="V42" s="129"/>
      <c r="W42" s="129"/>
    </row>
    <row r="43" spans="1:23" x14ac:dyDescent="0.2">
      <c r="A43" s="132"/>
      <c r="B43" s="135" t="s">
        <v>31</v>
      </c>
      <c r="C43" s="151">
        <f>SUM(C41:C42)</f>
        <v>3930913</v>
      </c>
      <c r="D43" s="138"/>
      <c r="E43" s="152">
        <f>SUM(E41:E42)</f>
        <v>9376159</v>
      </c>
      <c r="F43" s="138"/>
      <c r="G43" s="151">
        <f>SUM(G41:G42)</f>
        <v>3737179</v>
      </c>
      <c r="H43" s="138"/>
      <c r="I43" s="152">
        <f>SUM(I41:I42)</f>
        <v>9023273</v>
      </c>
      <c r="J43" s="138"/>
      <c r="K43" s="151">
        <f>SUM(K41:K42)</f>
        <v>4435007</v>
      </c>
      <c r="L43" s="138"/>
      <c r="M43" s="152">
        <f>SUM(M41:M42)</f>
        <v>9341041</v>
      </c>
      <c r="N43" s="138"/>
      <c r="O43" s="151">
        <f>SUM(O41:O42)</f>
        <v>4703449</v>
      </c>
      <c r="P43" s="138"/>
      <c r="Q43" s="152">
        <f>SUM(Q41:Q42)</f>
        <v>9842233</v>
      </c>
      <c r="R43" s="129"/>
      <c r="S43" s="129">
        <f>11012-8991</f>
        <v>2021</v>
      </c>
      <c r="T43" s="129"/>
      <c r="U43" s="129"/>
      <c r="V43" s="129"/>
      <c r="W43" s="129"/>
    </row>
    <row r="44" spans="1:23" x14ac:dyDescent="0.2">
      <c r="A44" s="132"/>
      <c r="B44" s="136"/>
      <c r="C44" s="134"/>
      <c r="D44" s="134"/>
      <c r="E44" s="134"/>
      <c r="F44" s="134"/>
      <c r="G44" s="134"/>
      <c r="H44" s="134"/>
      <c r="I44" s="134"/>
      <c r="J44" s="134"/>
      <c r="K44" s="134"/>
      <c r="L44" s="134"/>
      <c r="M44" s="134"/>
      <c r="N44" s="134"/>
      <c r="O44" s="134"/>
      <c r="P44" s="134"/>
      <c r="Q44" s="134"/>
      <c r="R44" s="129"/>
      <c r="S44" s="129">
        <f>1057-811</f>
        <v>246</v>
      </c>
      <c r="T44" s="129"/>
      <c r="U44" s="129"/>
      <c r="V44" s="129"/>
      <c r="W44" s="129"/>
    </row>
    <row r="45" spans="1:23" x14ac:dyDescent="0.2">
      <c r="A45" s="132"/>
      <c r="B45" s="135" t="s">
        <v>55</v>
      </c>
      <c r="C45" s="134"/>
      <c r="D45" s="134"/>
      <c r="E45" s="134"/>
      <c r="F45" s="134"/>
      <c r="G45" s="134"/>
      <c r="H45" s="134"/>
      <c r="I45" s="134"/>
      <c r="J45" s="134"/>
      <c r="K45" s="134"/>
      <c r="L45" s="134"/>
      <c r="M45" s="134"/>
      <c r="N45" s="134"/>
      <c r="O45" s="134"/>
      <c r="P45" s="134"/>
      <c r="Q45" s="134"/>
      <c r="R45" s="129"/>
      <c r="S45" s="129">
        <f>48641+55006-37713-47911</f>
        <v>18023</v>
      </c>
      <c r="T45" s="129"/>
      <c r="U45" s="129"/>
      <c r="V45" s="129"/>
      <c r="W45" s="129"/>
    </row>
    <row r="46" spans="1:23" x14ac:dyDescent="0.2">
      <c r="A46" s="132"/>
      <c r="B46" s="136" t="s">
        <v>325</v>
      </c>
      <c r="C46" s="147">
        <f>C13+C14+C15+C16+C17+C18+C19+C27+C28+C29+C30+C31</f>
        <v>9138</v>
      </c>
      <c r="D46" s="134"/>
      <c r="E46" s="148">
        <f>E13+E14+E15+E16+E17+E18+E19+E27+E28+E29+E30+E31</f>
        <v>2203637</v>
      </c>
      <c r="F46" s="137"/>
      <c r="G46" s="147">
        <f>G13+G14+G15+G16+G17+G18+G19+G27+G28+G29+G30+G31</f>
        <v>28722</v>
      </c>
      <c r="H46" s="134"/>
      <c r="I46" s="148">
        <f>I13+I14+I15+I16+I17+I18+I19+I27+I28+I29+I30+I31</f>
        <v>30672587</v>
      </c>
      <c r="J46" s="134"/>
      <c r="K46" s="147">
        <f>K13+K14+K15+K16+K17+K18+K19+K27+K28+K29+K30+K31</f>
        <v>9548</v>
      </c>
      <c r="L46" s="134"/>
      <c r="M46" s="148">
        <f>M13+M14+M15+M16+M17+M18+M19+M27+M28+M29+M30+M31</f>
        <v>1629952</v>
      </c>
      <c r="N46" s="134"/>
      <c r="O46" s="147">
        <f>O13+O14+O15+O16+O17+O18+O19+O27+O28+O29+O30+O31</f>
        <v>9138</v>
      </c>
      <c r="P46" s="134"/>
      <c r="Q46" s="148">
        <f>Q13+Q14+Q15+Q16+Q17+Q18+Q19+Q27+Q28+Q29+Q30+Q31</f>
        <v>1587719</v>
      </c>
      <c r="R46" s="129"/>
      <c r="S46" s="129"/>
      <c r="T46" s="129"/>
      <c r="U46" s="129"/>
      <c r="V46" s="129"/>
      <c r="W46" s="129"/>
    </row>
    <row r="47" spans="1:23" x14ac:dyDescent="0.2">
      <c r="A47" s="132"/>
      <c r="B47" s="136" t="s">
        <v>186</v>
      </c>
      <c r="C47" s="147">
        <f>C20+C21+C32+C22</f>
        <v>2053</v>
      </c>
      <c r="D47" s="134"/>
      <c r="E47" s="148">
        <f>E20+E21+E32+E22</f>
        <v>410935</v>
      </c>
      <c r="F47" s="137"/>
      <c r="G47" s="147">
        <f>G20+G21+G32+G22</f>
        <v>0</v>
      </c>
      <c r="H47" s="134"/>
      <c r="I47" s="148">
        <f>I20+I21+I32+I22</f>
        <v>353572</v>
      </c>
      <c r="J47" s="134"/>
      <c r="K47" s="147">
        <f>K20+K21+K32+K22</f>
        <v>0</v>
      </c>
      <c r="L47" s="134"/>
      <c r="M47" s="148">
        <f>M20+M21+M32+M22</f>
        <v>242243</v>
      </c>
      <c r="N47" s="134"/>
      <c r="O47" s="147">
        <f>O20+O21+O32+O22</f>
        <v>0</v>
      </c>
      <c r="P47" s="134"/>
      <c r="Q47" s="148">
        <f>Q20+Q21+Q32+Q22</f>
        <v>353536</v>
      </c>
      <c r="R47" s="129"/>
      <c r="S47" s="129"/>
      <c r="T47" s="129"/>
      <c r="U47" s="129"/>
      <c r="V47" s="129"/>
      <c r="W47" s="129"/>
    </row>
    <row r="48" spans="1:23" x14ac:dyDescent="0.2">
      <c r="A48" s="132"/>
      <c r="B48" s="135" t="s">
        <v>31</v>
      </c>
      <c r="C48" s="151">
        <f>SUM(C46:C47)</f>
        <v>11191</v>
      </c>
      <c r="D48" s="138"/>
      <c r="E48" s="152">
        <f>SUM(E46:E47)</f>
        <v>2614572</v>
      </c>
      <c r="F48" s="138"/>
      <c r="G48" s="151">
        <f>SUM(G46:G47)</f>
        <v>28722</v>
      </c>
      <c r="H48" s="138"/>
      <c r="I48" s="152">
        <f>SUM(I46:I47)</f>
        <v>31026159</v>
      </c>
      <c r="J48" s="138"/>
      <c r="K48" s="151">
        <f>SUM(K46:K47)</f>
        <v>9548</v>
      </c>
      <c r="L48" s="138"/>
      <c r="M48" s="152">
        <f>SUM(M46:M47)</f>
        <v>1872195</v>
      </c>
      <c r="N48" s="138"/>
      <c r="O48" s="151">
        <f>SUM(O46:O47)</f>
        <v>9138</v>
      </c>
      <c r="P48" s="138"/>
      <c r="Q48" s="152">
        <f>SUM(Q46:Q47)</f>
        <v>1941255</v>
      </c>
      <c r="R48" s="129"/>
      <c r="S48" s="129"/>
      <c r="T48" s="129"/>
      <c r="U48" s="129"/>
      <c r="V48" s="129"/>
      <c r="W48" s="129"/>
    </row>
    <row r="49" spans="1:23" x14ac:dyDescent="0.2">
      <c r="A49" s="132"/>
      <c r="B49" s="132"/>
      <c r="C49" s="134"/>
      <c r="D49" s="134"/>
      <c r="E49" s="134"/>
      <c r="F49" s="134"/>
      <c r="G49" s="134"/>
      <c r="H49" s="134"/>
      <c r="I49" s="153"/>
      <c r="J49" s="134"/>
      <c r="K49" s="134"/>
      <c r="L49" s="134"/>
      <c r="M49" s="134"/>
      <c r="N49" s="134"/>
      <c r="O49" s="134"/>
      <c r="P49" s="134"/>
      <c r="Q49" s="134"/>
      <c r="R49" s="129"/>
      <c r="S49" s="129"/>
      <c r="T49" s="129"/>
      <c r="U49" s="129"/>
      <c r="V49" s="129"/>
      <c r="W49" s="129"/>
    </row>
    <row r="50" spans="1:23" ht="13.5" thickBot="1" x14ac:dyDescent="0.25">
      <c r="A50" s="132"/>
      <c r="B50" s="132"/>
      <c r="C50" s="150">
        <f>C48+C43</f>
        <v>3942104</v>
      </c>
      <c r="D50" s="133"/>
      <c r="E50" s="149">
        <f>E48+E43</f>
        <v>11990731</v>
      </c>
      <c r="F50" s="133"/>
      <c r="G50" s="150">
        <f>G48+G43</f>
        <v>3765901</v>
      </c>
      <c r="H50" s="133"/>
      <c r="I50" s="149">
        <f>I48+I43</f>
        <v>40049432</v>
      </c>
      <c r="J50" s="133"/>
      <c r="K50" s="150">
        <f>K48+K43</f>
        <v>4444555</v>
      </c>
      <c r="L50" s="133"/>
      <c r="M50" s="149">
        <f>M48+M43</f>
        <v>11213236</v>
      </c>
      <c r="N50" s="133"/>
      <c r="O50" s="150">
        <f>O48+O43</f>
        <v>4712587</v>
      </c>
      <c r="P50" s="133"/>
      <c r="Q50" s="149">
        <f>Q48+Q43</f>
        <v>11783488</v>
      </c>
      <c r="R50" s="129"/>
      <c r="S50" s="129"/>
      <c r="T50" s="129"/>
      <c r="U50" s="129"/>
      <c r="V50" s="129"/>
      <c r="W50" s="129"/>
    </row>
    <row r="51" spans="1:23" ht="13.5" thickTop="1" x14ac:dyDescent="0.2">
      <c r="A51" s="132"/>
      <c r="B51" s="132"/>
      <c r="C51" s="134"/>
      <c r="D51" s="134"/>
      <c r="E51" s="134"/>
      <c r="F51" s="134"/>
      <c r="G51" s="134"/>
      <c r="H51" s="134"/>
      <c r="I51" s="134"/>
      <c r="J51" s="134"/>
      <c r="K51" s="134"/>
      <c r="L51" s="134"/>
      <c r="M51" s="134"/>
      <c r="N51" s="134"/>
      <c r="O51" s="134"/>
      <c r="P51" s="134"/>
      <c r="Q51" s="134"/>
      <c r="R51" s="129"/>
      <c r="S51" s="129"/>
      <c r="T51" s="129"/>
      <c r="U51" s="129"/>
      <c r="V51" s="129"/>
      <c r="W51" s="129"/>
    </row>
    <row r="52" spans="1:23" x14ac:dyDescent="0.2">
      <c r="A52" s="132"/>
      <c r="B52" s="132"/>
      <c r="C52" s="134">
        <f>C50-C36</f>
        <v>0</v>
      </c>
      <c r="D52" s="134"/>
      <c r="E52" s="134">
        <f>E50-E36</f>
        <v>0</v>
      </c>
      <c r="F52" s="134"/>
      <c r="G52" s="134">
        <f>G50-G36</f>
        <v>0</v>
      </c>
      <c r="H52" s="134"/>
      <c r="I52" s="134">
        <f>I50-I36</f>
        <v>0</v>
      </c>
      <c r="J52" s="134"/>
      <c r="K52" s="134">
        <f>K50-K36</f>
        <v>0</v>
      </c>
      <c r="L52" s="134"/>
      <c r="M52" s="134">
        <f>M50-M36</f>
        <v>0</v>
      </c>
      <c r="N52" s="134"/>
      <c r="O52" s="134">
        <f>O50-O36</f>
        <v>0</v>
      </c>
      <c r="P52" s="134"/>
      <c r="Q52" s="134">
        <f>Q50-Q36</f>
        <v>0</v>
      </c>
      <c r="R52" s="129"/>
      <c r="S52" s="129"/>
      <c r="T52" s="129"/>
      <c r="U52" s="129"/>
      <c r="V52" s="129"/>
      <c r="W52" s="129"/>
    </row>
    <row r="53" spans="1:23" x14ac:dyDescent="0.2">
      <c r="C53" s="129"/>
      <c r="D53" s="129"/>
      <c r="E53" s="129"/>
      <c r="F53" s="129"/>
      <c r="G53" s="129"/>
      <c r="H53" s="129"/>
      <c r="I53" s="129"/>
      <c r="J53" s="129"/>
      <c r="K53" s="129"/>
      <c r="L53" s="129"/>
      <c r="M53" s="129"/>
      <c r="N53" s="129"/>
      <c r="O53" s="129"/>
      <c r="P53" s="129"/>
      <c r="Q53" s="129"/>
      <c r="R53" s="129"/>
      <c r="S53" s="129"/>
      <c r="T53" s="129"/>
      <c r="U53" s="129"/>
      <c r="V53" s="129"/>
      <c r="W53" s="129"/>
    </row>
    <row r="54" spans="1:23" x14ac:dyDescent="0.2">
      <c r="C54" s="129"/>
      <c r="D54" s="129"/>
      <c r="E54" s="129"/>
      <c r="F54" s="129"/>
      <c r="G54" s="129"/>
      <c r="H54" s="129"/>
      <c r="I54" s="129"/>
      <c r="J54" s="129"/>
      <c r="K54" s="129"/>
      <c r="L54" s="129"/>
      <c r="M54" s="129"/>
      <c r="N54" s="129"/>
      <c r="O54" s="129"/>
      <c r="P54" s="129"/>
      <c r="Q54" s="129"/>
      <c r="R54" s="129"/>
      <c r="S54" s="129"/>
      <c r="T54" s="129"/>
      <c r="U54" s="129"/>
      <c r="V54" s="129"/>
      <c r="W54" s="129"/>
    </row>
    <row r="55" spans="1:23" x14ac:dyDescent="0.2">
      <c r="C55" s="129"/>
      <c r="D55" s="129"/>
      <c r="E55" s="129"/>
      <c r="F55" s="129"/>
      <c r="G55" s="129"/>
      <c r="H55" s="129"/>
      <c r="I55" s="129"/>
      <c r="J55" s="129"/>
      <c r="K55" s="129"/>
      <c r="L55" s="129"/>
      <c r="M55" s="129"/>
      <c r="N55" s="129"/>
      <c r="O55" s="129"/>
      <c r="P55" s="129"/>
      <c r="Q55" s="129"/>
      <c r="R55" s="129"/>
      <c r="S55" s="129"/>
      <c r="T55" s="129"/>
      <c r="U55" s="129"/>
      <c r="V55" s="129"/>
      <c r="W55" s="129"/>
    </row>
  </sheetData>
  <phoneticPr fontId="0" type="noConversion"/>
  <pageMargins left="0.75" right="0.75" top="1" bottom="1" header="0.5" footer="0.5"/>
  <pageSetup paperSize="9" scale="67"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pageSetUpPr fitToPage="1"/>
  </sheetPr>
  <dimension ref="A1:S46"/>
  <sheetViews>
    <sheetView workbookViewId="0">
      <pane xSplit="2" ySplit="5" topLeftCell="C6" activePane="bottomRight" state="frozen"/>
      <selection activeCell="J27" sqref="J27"/>
      <selection pane="topRight" activeCell="J27" sqref="J27"/>
      <selection pane="bottomLeft" activeCell="J27" sqref="J27"/>
      <selection pane="bottomRight" activeCell="J27" sqref="J27"/>
    </sheetView>
  </sheetViews>
  <sheetFormatPr defaultRowHeight="12.75" x14ac:dyDescent="0.2"/>
  <cols>
    <col min="1" max="1" width="11.28515625" bestFit="1" customWidth="1"/>
    <col min="2" max="2" width="65.28515625" bestFit="1" customWidth="1"/>
    <col min="3" max="3" width="10.28515625" bestFit="1" customWidth="1"/>
    <col min="4" max="4" width="3.7109375" customWidth="1"/>
    <col min="5" max="5" width="12.7109375" bestFit="1" customWidth="1"/>
    <col min="6" max="6" width="3.7109375" customWidth="1"/>
    <col min="7" max="7" width="10.28515625" bestFit="1" customWidth="1"/>
    <col min="8" max="8" width="3.7109375" customWidth="1"/>
    <col min="9" max="9" width="11.5703125" bestFit="1" customWidth="1"/>
    <col min="10" max="10" width="3.7109375" customWidth="1"/>
    <col min="11" max="11" width="10.28515625" bestFit="1" customWidth="1"/>
    <col min="12" max="12" width="3.7109375" customWidth="1"/>
    <col min="13" max="13" width="11.5703125" bestFit="1" customWidth="1"/>
    <col min="14" max="14" width="3.7109375" customWidth="1"/>
    <col min="15" max="15" width="10.28515625" bestFit="1" customWidth="1"/>
    <col min="16" max="16" width="3.7109375" customWidth="1"/>
    <col min="17" max="17" width="11.5703125" bestFit="1" customWidth="1"/>
    <col min="19" max="19" width="11.28515625" bestFit="1" customWidth="1"/>
  </cols>
  <sheetData>
    <row r="1" spans="1:19" s="121" customFormat="1" ht="14.25" x14ac:dyDescent="0.2">
      <c r="A1" s="119"/>
      <c r="B1" s="119"/>
      <c r="C1" s="119" t="s">
        <v>265</v>
      </c>
      <c r="D1" s="119" t="s">
        <v>266</v>
      </c>
      <c r="E1" s="119"/>
      <c r="F1" s="119"/>
      <c r="G1" s="119"/>
      <c r="H1" s="119"/>
      <c r="I1" s="119"/>
      <c r="J1" s="119"/>
      <c r="K1" s="119"/>
      <c r="L1" s="119"/>
      <c r="M1" s="119"/>
      <c r="N1" s="119"/>
      <c r="O1" s="119"/>
      <c r="P1" s="119"/>
      <c r="Q1" s="119"/>
      <c r="R1" s="140"/>
      <c r="S1" s="140"/>
    </row>
    <row r="2" spans="1:19" s="121" customFormat="1" ht="14.25" x14ac:dyDescent="0.2">
      <c r="A2" s="119"/>
      <c r="B2" s="119"/>
      <c r="C2" s="145" t="s">
        <v>267</v>
      </c>
      <c r="D2" s="119"/>
      <c r="E2" s="146" t="s">
        <v>268</v>
      </c>
      <c r="F2" s="119"/>
      <c r="G2" s="145" t="s">
        <v>267</v>
      </c>
      <c r="H2" s="119"/>
      <c r="I2" s="146" t="s">
        <v>268</v>
      </c>
      <c r="J2" s="119"/>
      <c r="K2" s="145" t="s">
        <v>267</v>
      </c>
      <c r="L2" s="119"/>
      <c r="M2" s="146" t="s">
        <v>268</v>
      </c>
      <c r="N2" s="119"/>
      <c r="O2" s="145" t="s">
        <v>267</v>
      </c>
      <c r="P2" s="119"/>
      <c r="Q2" s="146" t="s">
        <v>268</v>
      </c>
      <c r="R2" s="140"/>
      <c r="S2" s="140"/>
    </row>
    <row r="3" spans="1:19" s="121" customFormat="1" ht="18.75" x14ac:dyDescent="0.2">
      <c r="A3" s="119"/>
      <c r="B3" s="119"/>
      <c r="C3" s="123" t="s">
        <v>269</v>
      </c>
      <c r="D3" s="123"/>
      <c r="E3" s="123" t="s">
        <v>269</v>
      </c>
      <c r="F3" s="123"/>
      <c r="G3" s="123" t="s">
        <v>269</v>
      </c>
      <c r="H3" s="123"/>
      <c r="I3" s="123" t="s">
        <v>269</v>
      </c>
      <c r="J3" s="124"/>
      <c r="K3" s="123" t="s">
        <v>269</v>
      </c>
      <c r="L3" s="123"/>
      <c r="M3" s="123" t="s">
        <v>269</v>
      </c>
      <c r="N3" s="123"/>
      <c r="O3" s="123" t="s">
        <v>269</v>
      </c>
      <c r="P3" s="123"/>
      <c r="Q3" s="123" t="s">
        <v>269</v>
      </c>
      <c r="R3" s="140"/>
      <c r="S3" s="140"/>
    </row>
    <row r="4" spans="1:19" s="121" customFormat="1" ht="14.25" x14ac:dyDescent="0.2">
      <c r="A4" s="119"/>
      <c r="B4" s="119"/>
      <c r="C4" s="119" t="s">
        <v>491</v>
      </c>
      <c r="D4" s="119"/>
      <c r="E4" s="119" t="s">
        <v>491</v>
      </c>
      <c r="F4" s="119"/>
      <c r="G4" s="125" t="s">
        <v>486</v>
      </c>
      <c r="H4" s="119"/>
      <c r="I4" s="125" t="s">
        <v>486</v>
      </c>
      <c r="J4" s="119"/>
      <c r="K4" s="119" t="s">
        <v>491</v>
      </c>
      <c r="L4" s="119"/>
      <c r="M4" s="119" t="s">
        <v>491</v>
      </c>
      <c r="N4" s="119"/>
      <c r="O4" s="119" t="s">
        <v>270</v>
      </c>
      <c r="P4" s="119"/>
      <c r="Q4" s="119" t="s">
        <v>270</v>
      </c>
      <c r="R4" s="140"/>
      <c r="S4" s="140"/>
    </row>
    <row r="5" spans="1:19" s="121" customFormat="1" ht="14.25" x14ac:dyDescent="0.2">
      <c r="A5" s="119"/>
      <c r="B5" s="119"/>
      <c r="C5" s="125" t="s">
        <v>492</v>
      </c>
      <c r="D5" s="119"/>
      <c r="E5" s="125" t="s">
        <v>492</v>
      </c>
      <c r="F5" s="119"/>
      <c r="G5" s="125" t="s">
        <v>492</v>
      </c>
      <c r="H5" s="119"/>
      <c r="I5" s="125" t="s">
        <v>492</v>
      </c>
      <c r="J5" s="119"/>
      <c r="K5" s="125" t="s">
        <v>271</v>
      </c>
      <c r="L5" s="119"/>
      <c r="M5" s="125" t="s">
        <v>271</v>
      </c>
      <c r="N5" s="119"/>
      <c r="O5" s="125" t="s">
        <v>271</v>
      </c>
      <c r="P5" s="119"/>
      <c r="Q5" s="125" t="s">
        <v>271</v>
      </c>
      <c r="R5" s="140"/>
      <c r="S5" s="140"/>
    </row>
    <row r="6" spans="1:19" x14ac:dyDescent="0.2">
      <c r="A6" s="144" t="s">
        <v>423</v>
      </c>
      <c r="B6" s="119" t="s">
        <v>424</v>
      </c>
      <c r="C6" s="127">
        <v>20887</v>
      </c>
      <c r="D6" s="127"/>
      <c r="E6" s="127">
        <v>38709</v>
      </c>
      <c r="F6" s="127"/>
      <c r="G6" s="127">
        <v>24184</v>
      </c>
      <c r="H6" s="127"/>
      <c r="I6" s="127">
        <v>40257</v>
      </c>
      <c r="J6" s="127"/>
      <c r="K6" s="127">
        <v>19747</v>
      </c>
      <c r="L6" s="127"/>
      <c r="M6" s="127">
        <v>32123</v>
      </c>
      <c r="N6" s="127"/>
      <c r="O6" s="127">
        <v>22349</v>
      </c>
      <c r="P6" s="127"/>
      <c r="Q6" s="127">
        <v>36968</v>
      </c>
      <c r="R6" s="134"/>
      <c r="S6" s="134"/>
    </row>
    <row r="7" spans="1:19" x14ac:dyDescent="0.2">
      <c r="A7" s="144" t="s">
        <v>425</v>
      </c>
      <c r="B7" s="119" t="s">
        <v>426</v>
      </c>
      <c r="C7" s="127">
        <v>2053</v>
      </c>
      <c r="D7" s="127"/>
      <c r="E7" s="127">
        <v>2053</v>
      </c>
      <c r="F7" s="127"/>
      <c r="G7" s="127">
        <v>7519</v>
      </c>
      <c r="H7" s="127"/>
      <c r="I7" s="127">
        <v>7519</v>
      </c>
      <c r="J7" s="127"/>
      <c r="K7" s="127">
        <v>2291</v>
      </c>
      <c r="L7" s="127"/>
      <c r="M7" s="127">
        <v>2291</v>
      </c>
      <c r="N7" s="127"/>
      <c r="O7" s="127">
        <v>2053</v>
      </c>
      <c r="P7" s="127"/>
      <c r="Q7" s="127">
        <v>2053</v>
      </c>
      <c r="R7" s="134"/>
      <c r="S7" s="134"/>
    </row>
    <row r="8" spans="1:19" x14ac:dyDescent="0.2">
      <c r="A8" s="144" t="s">
        <v>427</v>
      </c>
      <c r="B8" s="119" t="s">
        <v>428</v>
      </c>
      <c r="C8" s="127">
        <v>47094</v>
      </c>
      <c r="D8" s="127"/>
      <c r="E8" s="127">
        <v>182839</v>
      </c>
      <c r="F8" s="127"/>
      <c r="G8" s="127">
        <v>56285</v>
      </c>
      <c r="H8" s="127"/>
      <c r="I8" s="127">
        <v>134178</v>
      </c>
      <c r="J8" s="127"/>
      <c r="K8" s="127">
        <v>47026</v>
      </c>
      <c r="L8" s="127"/>
      <c r="M8" s="127">
        <v>56382</v>
      </c>
      <c r="N8" s="127"/>
      <c r="O8" s="127">
        <v>50994</v>
      </c>
      <c r="P8" s="127"/>
      <c r="Q8" s="127">
        <v>129080</v>
      </c>
      <c r="R8" s="134"/>
      <c r="S8" s="134"/>
    </row>
    <row r="9" spans="1:19" x14ac:dyDescent="0.2">
      <c r="A9" s="144" t="s">
        <v>429</v>
      </c>
      <c r="B9" s="119" t="s">
        <v>430</v>
      </c>
      <c r="C9" s="127">
        <v>248949</v>
      </c>
      <c r="D9" s="127"/>
      <c r="E9" s="127">
        <v>799940</v>
      </c>
      <c r="F9" s="127"/>
      <c r="G9" s="127">
        <v>242097</v>
      </c>
      <c r="H9" s="127"/>
      <c r="I9" s="127">
        <v>797350</v>
      </c>
      <c r="J9" s="127"/>
      <c r="K9" s="127">
        <v>225000</v>
      </c>
      <c r="L9" s="127"/>
      <c r="M9" s="127">
        <v>855263</v>
      </c>
      <c r="N9" s="127"/>
      <c r="O9" s="127">
        <v>243128</v>
      </c>
      <c r="P9" s="127"/>
      <c r="Q9" s="127">
        <v>794119</v>
      </c>
      <c r="R9" s="134"/>
      <c r="S9" s="134"/>
    </row>
    <row r="10" spans="1:19" x14ac:dyDescent="0.2">
      <c r="A10" s="144" t="s">
        <v>431</v>
      </c>
      <c r="B10" s="119" t="s">
        <v>432</v>
      </c>
      <c r="C10" s="127">
        <v>6013</v>
      </c>
      <c r="D10" s="127"/>
      <c r="E10" s="127">
        <v>6013</v>
      </c>
      <c r="F10" s="127"/>
      <c r="G10" s="127">
        <v>4545</v>
      </c>
      <c r="H10" s="127"/>
      <c r="I10" s="127">
        <v>4545</v>
      </c>
      <c r="J10" s="127"/>
      <c r="K10" s="127">
        <v>8066</v>
      </c>
      <c r="L10" s="127"/>
      <c r="M10" s="127">
        <v>8066</v>
      </c>
      <c r="N10" s="127"/>
      <c r="O10" s="127">
        <v>6013</v>
      </c>
      <c r="P10" s="127"/>
      <c r="Q10" s="127">
        <v>6013</v>
      </c>
      <c r="R10" s="134"/>
      <c r="S10" s="134"/>
    </row>
    <row r="11" spans="1:19" x14ac:dyDescent="0.2">
      <c r="A11" s="144" t="s">
        <v>433</v>
      </c>
      <c r="B11" s="119" t="s">
        <v>434</v>
      </c>
      <c r="C11" s="127" t="s">
        <v>274</v>
      </c>
      <c r="D11" s="127"/>
      <c r="E11" s="127">
        <v>561</v>
      </c>
      <c r="F11" s="127"/>
      <c r="G11" s="127" t="s">
        <v>274</v>
      </c>
      <c r="H11" s="127"/>
      <c r="I11" s="127">
        <v>116035</v>
      </c>
      <c r="J11" s="127"/>
      <c r="K11" s="127" t="s">
        <v>274</v>
      </c>
      <c r="L11" s="127"/>
      <c r="M11" s="127">
        <v>258873</v>
      </c>
      <c r="N11" s="127"/>
      <c r="O11" s="127" t="s">
        <v>274</v>
      </c>
      <c r="P11" s="127"/>
      <c r="Q11" s="127">
        <v>116035</v>
      </c>
      <c r="R11" s="134"/>
      <c r="S11" s="134"/>
    </row>
    <row r="12" spans="1:19" x14ac:dyDescent="0.2">
      <c r="A12" s="144" t="s">
        <v>435</v>
      </c>
      <c r="B12" s="119" t="s">
        <v>436</v>
      </c>
      <c r="C12" s="127" t="s">
        <v>274</v>
      </c>
      <c r="D12" s="127"/>
      <c r="E12" s="127">
        <v>63408</v>
      </c>
      <c r="F12" s="127"/>
      <c r="G12" s="127" t="s">
        <v>274</v>
      </c>
      <c r="H12" s="127"/>
      <c r="I12" s="127">
        <v>6807</v>
      </c>
      <c r="J12" s="127"/>
      <c r="K12" s="127" t="s">
        <v>274</v>
      </c>
      <c r="L12" s="127"/>
      <c r="M12" s="127">
        <v>2300</v>
      </c>
      <c r="N12" s="127"/>
      <c r="O12" s="127">
        <v>0</v>
      </c>
      <c r="P12" s="127"/>
      <c r="Q12" s="127">
        <v>6797</v>
      </c>
      <c r="R12" s="134"/>
      <c r="S12" s="134"/>
    </row>
    <row r="13" spans="1:19" x14ac:dyDescent="0.2">
      <c r="A13" s="144" t="s">
        <v>437</v>
      </c>
      <c r="B13" s="119" t="s">
        <v>438</v>
      </c>
      <c r="C13" s="127" t="s">
        <v>274</v>
      </c>
      <c r="D13" s="127"/>
      <c r="E13" s="127" t="s">
        <v>274</v>
      </c>
      <c r="F13" s="127"/>
      <c r="G13" s="127" t="s">
        <v>274</v>
      </c>
      <c r="H13" s="127"/>
      <c r="I13" s="127" t="s">
        <v>274</v>
      </c>
      <c r="J13" s="127"/>
      <c r="K13" s="127">
        <v>156460</v>
      </c>
      <c r="L13" s="127"/>
      <c r="M13" s="127">
        <v>156460</v>
      </c>
      <c r="N13" s="127"/>
      <c r="O13" s="127">
        <v>0</v>
      </c>
      <c r="P13" s="127"/>
      <c r="Q13" s="127">
        <v>0</v>
      </c>
      <c r="R13" s="134"/>
      <c r="S13" s="134"/>
    </row>
    <row r="14" spans="1:19" x14ac:dyDescent="0.2">
      <c r="A14" s="144" t="s">
        <v>439</v>
      </c>
      <c r="B14" s="119" t="s">
        <v>440</v>
      </c>
      <c r="C14" s="127">
        <v>0</v>
      </c>
      <c r="D14" s="127"/>
      <c r="E14" s="127">
        <v>0</v>
      </c>
      <c r="F14" s="127"/>
      <c r="G14" s="127" t="s">
        <v>274</v>
      </c>
      <c r="H14" s="127"/>
      <c r="I14" s="127" t="s">
        <v>274</v>
      </c>
      <c r="J14" s="127"/>
      <c r="K14" s="127" t="s">
        <v>274</v>
      </c>
      <c r="L14" s="127"/>
      <c r="M14" s="127" t="s">
        <v>274</v>
      </c>
      <c r="N14" s="127"/>
      <c r="O14" s="127">
        <v>0</v>
      </c>
      <c r="P14" s="127"/>
      <c r="Q14" s="127">
        <v>0</v>
      </c>
      <c r="R14" s="134"/>
      <c r="S14" s="134"/>
    </row>
    <row r="15" spans="1:19" x14ac:dyDescent="0.2">
      <c r="A15" s="144" t="s">
        <v>441</v>
      </c>
      <c r="B15" s="119" t="s">
        <v>442</v>
      </c>
      <c r="C15" s="127" t="s">
        <v>274</v>
      </c>
      <c r="D15" s="127"/>
      <c r="E15" s="127">
        <v>0</v>
      </c>
      <c r="F15" s="127"/>
      <c r="G15" s="127" t="s">
        <v>274</v>
      </c>
      <c r="H15" s="127"/>
      <c r="I15" s="127">
        <v>815000</v>
      </c>
      <c r="J15" s="127"/>
      <c r="K15" s="127" t="s">
        <v>274</v>
      </c>
      <c r="L15" s="127"/>
      <c r="M15" s="127">
        <v>705</v>
      </c>
      <c r="N15" s="127"/>
      <c r="O15" s="127" t="s">
        <v>274</v>
      </c>
      <c r="P15" s="127"/>
      <c r="Q15" s="127">
        <v>0</v>
      </c>
      <c r="R15" s="134"/>
      <c r="S15" s="134"/>
    </row>
    <row r="16" spans="1:19" x14ac:dyDescent="0.2">
      <c r="A16" s="144" t="s">
        <v>443</v>
      </c>
      <c r="B16" s="119" t="s">
        <v>444</v>
      </c>
      <c r="C16" s="127">
        <v>0</v>
      </c>
      <c r="D16" s="127"/>
      <c r="E16" s="127">
        <v>0</v>
      </c>
      <c r="F16" s="127"/>
      <c r="G16" s="127">
        <v>17</v>
      </c>
      <c r="H16" s="127"/>
      <c r="I16" s="127">
        <v>17</v>
      </c>
      <c r="J16" s="127"/>
      <c r="K16" s="127">
        <v>91</v>
      </c>
      <c r="L16" s="127"/>
      <c r="M16" s="127">
        <v>91</v>
      </c>
      <c r="N16" s="127"/>
      <c r="O16" s="127">
        <v>30</v>
      </c>
      <c r="P16" s="127"/>
      <c r="Q16" s="127">
        <v>30</v>
      </c>
      <c r="R16" s="134"/>
      <c r="S16" s="134"/>
    </row>
    <row r="17" spans="1:19" x14ac:dyDescent="0.2">
      <c r="A17" s="144" t="s">
        <v>445</v>
      </c>
      <c r="B17" s="119" t="s">
        <v>446</v>
      </c>
      <c r="C17" s="127" t="s">
        <v>274</v>
      </c>
      <c r="D17" s="127"/>
      <c r="E17" s="127" t="s">
        <v>274</v>
      </c>
      <c r="F17" s="127"/>
      <c r="G17" s="127" t="s">
        <v>274</v>
      </c>
      <c r="H17" s="127"/>
      <c r="I17" s="127" t="s">
        <v>274</v>
      </c>
      <c r="J17" s="127"/>
      <c r="K17" s="127" t="s">
        <v>274</v>
      </c>
      <c r="L17" s="127"/>
      <c r="M17" s="127" t="s">
        <v>274</v>
      </c>
      <c r="N17" s="127"/>
      <c r="O17" s="127" t="s">
        <v>274</v>
      </c>
      <c r="P17" s="127"/>
      <c r="Q17" s="127" t="s">
        <v>274</v>
      </c>
      <c r="R17" s="134"/>
      <c r="S17" s="134"/>
    </row>
    <row r="18" spans="1:19" x14ac:dyDescent="0.2">
      <c r="A18" s="144" t="s">
        <v>447</v>
      </c>
      <c r="B18" s="119" t="s">
        <v>448</v>
      </c>
      <c r="C18" s="127">
        <v>127375</v>
      </c>
      <c r="D18" s="127"/>
      <c r="E18" s="127">
        <v>0</v>
      </c>
      <c r="F18" s="127"/>
      <c r="G18" s="127">
        <v>139685</v>
      </c>
      <c r="H18" s="127"/>
      <c r="I18" s="127">
        <v>854307</v>
      </c>
      <c r="J18" s="127"/>
      <c r="K18" s="127">
        <v>128857</v>
      </c>
      <c r="L18" s="127"/>
      <c r="M18" s="127">
        <v>0</v>
      </c>
      <c r="N18" s="127"/>
      <c r="O18" s="127">
        <v>134900</v>
      </c>
      <c r="P18" s="127"/>
      <c r="Q18" s="127">
        <v>0</v>
      </c>
      <c r="R18" s="134"/>
      <c r="S18" s="134"/>
    </row>
    <row r="19" spans="1:19" x14ac:dyDescent="0.2">
      <c r="A19" s="144" t="s">
        <v>449</v>
      </c>
      <c r="B19" s="119" t="s">
        <v>450</v>
      </c>
      <c r="C19" s="127" t="s">
        <v>274</v>
      </c>
      <c r="D19" s="127"/>
      <c r="E19" s="127">
        <v>0</v>
      </c>
      <c r="F19" s="127"/>
      <c r="G19" s="127" t="s">
        <v>274</v>
      </c>
      <c r="H19" s="127"/>
      <c r="I19" s="127" t="s">
        <v>274</v>
      </c>
      <c r="J19" s="127"/>
      <c r="K19" s="127" t="s">
        <v>274</v>
      </c>
      <c r="L19" s="127"/>
      <c r="M19" s="127" t="s">
        <v>274</v>
      </c>
      <c r="N19" s="127"/>
      <c r="O19" s="127" t="s">
        <v>274</v>
      </c>
      <c r="P19" s="127"/>
      <c r="Q19" s="127">
        <v>0</v>
      </c>
      <c r="R19" s="134"/>
      <c r="S19" s="134"/>
    </row>
    <row r="20" spans="1:19" x14ac:dyDescent="0.2">
      <c r="A20" s="144" t="s">
        <v>451</v>
      </c>
      <c r="B20" s="119" t="s">
        <v>452</v>
      </c>
      <c r="C20" s="127">
        <v>0</v>
      </c>
      <c r="D20" s="127"/>
      <c r="E20" s="127">
        <v>0</v>
      </c>
      <c r="F20" s="127"/>
      <c r="G20" s="127" t="s">
        <v>274</v>
      </c>
      <c r="H20" s="127"/>
      <c r="I20" s="127" t="s">
        <v>274</v>
      </c>
      <c r="J20" s="127"/>
      <c r="K20" s="127" t="s">
        <v>274</v>
      </c>
      <c r="L20" s="127"/>
      <c r="M20" s="127">
        <v>-13759</v>
      </c>
      <c r="N20" s="127"/>
      <c r="O20" s="127">
        <v>0</v>
      </c>
      <c r="P20" s="127"/>
      <c r="Q20" s="127">
        <v>-4299</v>
      </c>
      <c r="R20" s="134"/>
      <c r="S20" s="134"/>
    </row>
    <row r="21" spans="1:19" x14ac:dyDescent="0.2">
      <c r="A21" s="144" t="s">
        <v>453</v>
      </c>
      <c r="B21" s="119" t="s">
        <v>454</v>
      </c>
      <c r="C21" s="127">
        <v>0</v>
      </c>
      <c r="D21" s="127"/>
      <c r="E21" s="127">
        <v>0</v>
      </c>
      <c r="F21" s="127"/>
      <c r="G21" s="127">
        <v>5707</v>
      </c>
      <c r="H21" s="127"/>
      <c r="I21" s="127">
        <v>5707</v>
      </c>
      <c r="J21" s="127"/>
      <c r="K21" s="127">
        <v>0</v>
      </c>
      <c r="L21" s="127"/>
      <c r="M21" s="127">
        <v>0</v>
      </c>
      <c r="N21" s="127"/>
      <c r="O21" s="127">
        <v>0</v>
      </c>
      <c r="P21" s="127"/>
      <c r="Q21" s="127">
        <v>0</v>
      </c>
      <c r="R21" s="134"/>
      <c r="S21" s="134"/>
    </row>
    <row r="22" spans="1:19" x14ac:dyDescent="0.2">
      <c r="A22" s="144" t="s">
        <v>455</v>
      </c>
      <c r="B22" s="119" t="s">
        <v>456</v>
      </c>
      <c r="C22" s="127" t="s">
        <v>274</v>
      </c>
      <c r="D22" s="127"/>
      <c r="E22" s="127" t="s">
        <v>274</v>
      </c>
      <c r="F22" s="127"/>
      <c r="G22" s="127" t="s">
        <v>274</v>
      </c>
      <c r="H22" s="127"/>
      <c r="I22" s="127" t="s">
        <v>274</v>
      </c>
      <c r="J22" s="127"/>
      <c r="K22" s="127" t="s">
        <v>274</v>
      </c>
      <c r="L22" s="127"/>
      <c r="M22" s="127" t="s">
        <v>274</v>
      </c>
      <c r="N22" s="127"/>
      <c r="O22" s="127" t="s">
        <v>274</v>
      </c>
      <c r="P22" s="127"/>
      <c r="Q22" s="127" t="s">
        <v>274</v>
      </c>
      <c r="R22" s="134"/>
      <c r="S22" s="134"/>
    </row>
    <row r="23" spans="1:19" x14ac:dyDescent="0.2">
      <c r="A23" s="144" t="s">
        <v>457</v>
      </c>
      <c r="B23" s="119" t="s">
        <v>458</v>
      </c>
      <c r="C23" s="127" t="s">
        <v>274</v>
      </c>
      <c r="D23" s="127"/>
      <c r="E23" s="127" t="s">
        <v>274</v>
      </c>
      <c r="F23" s="127"/>
      <c r="G23" s="127" t="s">
        <v>274</v>
      </c>
      <c r="H23" s="127"/>
      <c r="I23" s="127" t="s">
        <v>274</v>
      </c>
      <c r="J23" s="127"/>
      <c r="K23" s="127" t="s">
        <v>274</v>
      </c>
      <c r="L23" s="127"/>
      <c r="M23" s="127" t="s">
        <v>274</v>
      </c>
      <c r="N23" s="127"/>
      <c r="O23" s="127" t="s">
        <v>274</v>
      </c>
      <c r="P23" s="127"/>
      <c r="Q23" s="127" t="s">
        <v>274</v>
      </c>
      <c r="R23" s="134"/>
      <c r="S23" s="134"/>
    </row>
    <row r="24" spans="1:19" x14ac:dyDescent="0.2">
      <c r="A24" s="144" t="s">
        <v>459</v>
      </c>
      <c r="B24" s="119" t="s">
        <v>460</v>
      </c>
      <c r="C24" s="127">
        <v>5126319</v>
      </c>
      <c r="D24" s="127"/>
      <c r="E24" s="127">
        <v>0</v>
      </c>
      <c r="F24" s="127"/>
      <c r="G24" s="127">
        <v>8425375</v>
      </c>
      <c r="H24" s="127"/>
      <c r="I24" s="127">
        <v>26653156</v>
      </c>
      <c r="J24" s="127"/>
      <c r="K24" s="127">
        <v>3913069</v>
      </c>
      <c r="L24" s="127"/>
      <c r="M24" s="127">
        <v>0</v>
      </c>
      <c r="N24" s="127"/>
      <c r="O24" s="127">
        <v>5132170</v>
      </c>
      <c r="P24" s="127"/>
      <c r="Q24" s="127">
        <v>0</v>
      </c>
      <c r="R24" s="134"/>
      <c r="S24" s="134"/>
    </row>
    <row r="25" spans="1:19" x14ac:dyDescent="0.2">
      <c r="A25" s="144" t="s">
        <v>461</v>
      </c>
      <c r="B25" s="119" t="s">
        <v>462</v>
      </c>
      <c r="C25" s="127" t="s">
        <v>274</v>
      </c>
      <c r="D25" s="127"/>
      <c r="E25" s="127" t="s">
        <v>274</v>
      </c>
      <c r="F25" s="127"/>
      <c r="G25" s="127" t="s">
        <v>274</v>
      </c>
      <c r="H25" s="127"/>
      <c r="I25" s="127">
        <v>0</v>
      </c>
      <c r="J25" s="127"/>
      <c r="K25" s="127" t="s">
        <v>274</v>
      </c>
      <c r="L25" s="127"/>
      <c r="M25" s="127">
        <v>0</v>
      </c>
      <c r="N25" s="127"/>
      <c r="O25" s="127" t="s">
        <v>274</v>
      </c>
      <c r="P25" s="127"/>
      <c r="Q25" s="127">
        <v>0</v>
      </c>
      <c r="R25" s="134"/>
      <c r="S25" s="134"/>
    </row>
    <row r="26" spans="1:19" x14ac:dyDescent="0.2">
      <c r="A26" s="144" t="s">
        <v>463</v>
      </c>
      <c r="B26" s="119" t="s">
        <v>464</v>
      </c>
      <c r="C26" s="127">
        <v>0</v>
      </c>
      <c r="D26" s="127"/>
      <c r="E26" s="127">
        <v>0</v>
      </c>
      <c r="F26" s="127"/>
      <c r="G26" s="127">
        <v>-571400</v>
      </c>
      <c r="H26" s="127"/>
      <c r="I26" s="127">
        <v>-918000</v>
      </c>
      <c r="J26" s="127"/>
      <c r="K26" s="127">
        <v>13</v>
      </c>
      <c r="L26" s="127"/>
      <c r="M26" s="127">
        <v>663</v>
      </c>
      <c r="N26" s="127"/>
      <c r="O26" s="127">
        <v>0</v>
      </c>
      <c r="P26" s="127"/>
      <c r="Q26" s="127">
        <v>0</v>
      </c>
      <c r="R26" s="134"/>
      <c r="S26" s="134"/>
    </row>
    <row r="27" spans="1:19" x14ac:dyDescent="0.2">
      <c r="A27" s="144" t="s">
        <v>465</v>
      </c>
      <c r="B27" s="119" t="s">
        <v>466</v>
      </c>
      <c r="C27" s="127" t="s">
        <v>274</v>
      </c>
      <c r="D27" s="127"/>
      <c r="E27" s="127">
        <v>0</v>
      </c>
      <c r="F27" s="127"/>
      <c r="G27" s="127">
        <v>-18804</v>
      </c>
      <c r="H27" s="127"/>
      <c r="I27" s="127">
        <v>3565188</v>
      </c>
      <c r="J27" s="127"/>
      <c r="K27" s="127" t="s">
        <v>274</v>
      </c>
      <c r="L27" s="127"/>
      <c r="M27" s="127">
        <v>0</v>
      </c>
      <c r="N27" s="127"/>
      <c r="O27" s="127" t="s">
        <v>274</v>
      </c>
      <c r="P27" s="127"/>
      <c r="Q27" s="127">
        <v>0</v>
      </c>
      <c r="R27" s="134"/>
      <c r="S27" s="134"/>
    </row>
    <row r="28" spans="1:19" x14ac:dyDescent="0.2">
      <c r="A28" s="144" t="s">
        <v>467</v>
      </c>
      <c r="B28" s="119" t="s">
        <v>468</v>
      </c>
      <c r="C28" s="127">
        <v>0</v>
      </c>
      <c r="D28" s="127"/>
      <c r="E28" s="127">
        <v>0</v>
      </c>
      <c r="F28" s="127"/>
      <c r="G28" s="127" t="s">
        <v>274</v>
      </c>
      <c r="H28" s="127"/>
      <c r="I28" s="127" t="s">
        <v>274</v>
      </c>
      <c r="J28" s="127"/>
      <c r="K28" s="127" t="s">
        <v>274</v>
      </c>
      <c r="L28" s="127"/>
      <c r="M28" s="127" t="s">
        <v>274</v>
      </c>
      <c r="N28" s="127"/>
      <c r="O28" s="127">
        <v>0</v>
      </c>
      <c r="P28" s="127"/>
      <c r="Q28" s="127">
        <v>0</v>
      </c>
      <c r="R28" s="134"/>
      <c r="S28" s="134"/>
    </row>
    <row r="29" spans="1:19" x14ac:dyDescent="0.2">
      <c r="A29" s="144" t="s">
        <v>469</v>
      </c>
      <c r="B29" s="119" t="s">
        <v>470</v>
      </c>
      <c r="C29" s="127" t="s">
        <v>274</v>
      </c>
      <c r="D29" s="127"/>
      <c r="E29" s="127" t="s">
        <v>274</v>
      </c>
      <c r="F29" s="127"/>
      <c r="G29" s="127" t="s">
        <v>274</v>
      </c>
      <c r="H29" s="127"/>
      <c r="I29" s="127" t="s">
        <v>274</v>
      </c>
      <c r="J29" s="127"/>
      <c r="K29" s="127" t="s">
        <v>274</v>
      </c>
      <c r="L29" s="127"/>
      <c r="M29" s="127" t="s">
        <v>274</v>
      </c>
      <c r="N29" s="127"/>
      <c r="O29" s="127" t="s">
        <v>274</v>
      </c>
      <c r="P29" s="127"/>
      <c r="Q29" s="127" t="s">
        <v>274</v>
      </c>
      <c r="R29" s="134"/>
      <c r="S29" s="134"/>
    </row>
    <row r="30" spans="1:19" x14ac:dyDescent="0.2">
      <c r="A30" s="144" t="s">
        <v>471</v>
      </c>
      <c r="B30" s="119" t="s">
        <v>472</v>
      </c>
      <c r="C30" s="127" t="s">
        <v>274</v>
      </c>
      <c r="D30" s="127"/>
      <c r="E30" s="127" t="s">
        <v>274</v>
      </c>
      <c r="F30" s="127"/>
      <c r="G30" s="127" t="s">
        <v>274</v>
      </c>
      <c r="H30" s="127"/>
      <c r="I30" s="127" t="s">
        <v>274</v>
      </c>
      <c r="J30" s="127"/>
      <c r="K30" s="127" t="s">
        <v>274</v>
      </c>
      <c r="L30" s="127"/>
      <c r="M30" s="127" t="s">
        <v>274</v>
      </c>
      <c r="N30" s="127"/>
      <c r="O30" s="127" t="s">
        <v>274</v>
      </c>
      <c r="P30" s="127"/>
      <c r="Q30" s="127" t="s">
        <v>274</v>
      </c>
      <c r="R30" s="134"/>
      <c r="S30" s="134"/>
    </row>
    <row r="31" spans="1:19" x14ac:dyDescent="0.2">
      <c r="A31" s="144" t="s">
        <v>473</v>
      </c>
      <c r="B31" s="119" t="s">
        <v>485</v>
      </c>
      <c r="C31" s="127">
        <v>5130</v>
      </c>
      <c r="D31" s="127"/>
      <c r="E31" s="127">
        <v>10897</v>
      </c>
      <c r="F31" s="127"/>
      <c r="G31" s="127" t="s">
        <v>274</v>
      </c>
      <c r="H31" s="127"/>
      <c r="I31" s="127">
        <v>5992</v>
      </c>
      <c r="J31" s="127"/>
      <c r="K31" s="127" t="s">
        <v>274</v>
      </c>
      <c r="L31" s="127"/>
      <c r="M31" s="127">
        <v>6857</v>
      </c>
      <c r="N31" s="127"/>
      <c r="O31" s="127">
        <v>0</v>
      </c>
      <c r="P31" s="127"/>
      <c r="Q31" s="127">
        <v>5992</v>
      </c>
      <c r="R31" s="134"/>
      <c r="S31" s="134"/>
    </row>
    <row r="32" spans="1:19" x14ac:dyDescent="0.2">
      <c r="A32" s="144" t="s">
        <v>474</v>
      </c>
      <c r="B32" s="119" t="s">
        <v>482</v>
      </c>
      <c r="C32" s="127" t="s">
        <v>274</v>
      </c>
      <c r="D32" s="127"/>
      <c r="E32" s="127">
        <v>7156411</v>
      </c>
      <c r="F32" s="127"/>
      <c r="G32" s="127" t="s">
        <v>274</v>
      </c>
      <c r="H32" s="127"/>
      <c r="I32" s="127">
        <v>9052490</v>
      </c>
      <c r="J32" s="127"/>
      <c r="K32" s="127" t="s">
        <v>274</v>
      </c>
      <c r="L32" s="127"/>
      <c r="M32" s="127">
        <v>12317853</v>
      </c>
      <c r="N32" s="127"/>
      <c r="O32" s="127">
        <v>0</v>
      </c>
      <c r="P32" s="127"/>
      <c r="Q32" s="127">
        <v>6976390</v>
      </c>
      <c r="R32" s="134"/>
      <c r="S32" s="134"/>
    </row>
    <row r="33" spans="1:19" x14ac:dyDescent="0.2">
      <c r="A33" s="144" t="s">
        <v>475</v>
      </c>
      <c r="B33" s="119" t="s">
        <v>483</v>
      </c>
      <c r="C33" s="127" t="s">
        <v>274</v>
      </c>
      <c r="D33" s="127"/>
      <c r="E33" s="127">
        <v>0</v>
      </c>
      <c r="F33" s="127"/>
      <c r="G33" s="127" t="s">
        <v>274</v>
      </c>
      <c r="H33" s="127"/>
      <c r="I33" s="127">
        <v>1293</v>
      </c>
      <c r="J33" s="127"/>
      <c r="K33" s="127" t="s">
        <v>274</v>
      </c>
      <c r="L33" s="127"/>
      <c r="M33" s="127">
        <v>137</v>
      </c>
      <c r="N33" s="127"/>
      <c r="O33" s="127">
        <v>0</v>
      </c>
      <c r="P33" s="127"/>
      <c r="Q33" s="127">
        <v>1293</v>
      </c>
      <c r="R33" s="134"/>
      <c r="S33" s="134"/>
    </row>
    <row r="34" spans="1:19" x14ac:dyDescent="0.2">
      <c r="A34" s="144" t="s">
        <v>476</v>
      </c>
      <c r="B34" s="119" t="s">
        <v>484</v>
      </c>
      <c r="C34" s="127" t="s">
        <v>274</v>
      </c>
      <c r="D34" s="127"/>
      <c r="E34" s="127">
        <v>21165955</v>
      </c>
      <c r="F34" s="127"/>
      <c r="G34" s="127" t="s">
        <v>274</v>
      </c>
      <c r="H34" s="127"/>
      <c r="I34" s="127">
        <v>20633522</v>
      </c>
      <c r="J34" s="127"/>
      <c r="K34" s="127" t="s">
        <v>274</v>
      </c>
      <c r="L34" s="127"/>
      <c r="M34" s="127">
        <v>12553765</v>
      </c>
      <c r="N34" s="127"/>
      <c r="O34" s="127" t="s">
        <v>274</v>
      </c>
      <c r="P34" s="127"/>
      <c r="Q34" s="127">
        <v>20633522</v>
      </c>
      <c r="R34" s="134"/>
      <c r="S34" s="134"/>
    </row>
    <row r="35" spans="1:19" x14ac:dyDescent="0.2">
      <c r="A35" s="125"/>
      <c r="B35" s="125"/>
      <c r="C35" s="131"/>
      <c r="D35" s="131"/>
      <c r="E35" s="131"/>
      <c r="F35" s="131"/>
      <c r="G35" s="131"/>
      <c r="H35" s="131"/>
      <c r="I35" s="131"/>
      <c r="J35" s="131"/>
      <c r="K35" s="131"/>
      <c r="L35" s="131"/>
      <c r="M35" s="131"/>
      <c r="N35" s="131"/>
      <c r="O35" s="131"/>
      <c r="P35" s="131"/>
      <c r="Q35" s="131"/>
      <c r="R35" s="134"/>
      <c r="S35" s="134">
        <f>E35-Q35</f>
        <v>0</v>
      </c>
    </row>
    <row r="36" spans="1:19" ht="13.5" thickBot="1" x14ac:dyDescent="0.25">
      <c r="A36" s="132"/>
      <c r="B36" s="132"/>
      <c r="C36" s="150">
        <f>SUM(C11:C34)+C6-C7+C8+C9-C10</f>
        <v>5567688</v>
      </c>
      <c r="D36" s="133"/>
      <c r="E36" s="149">
        <f>SUM(E11:E34)+E6-E7+E8+E9-E10+1000</f>
        <v>29411654</v>
      </c>
      <c r="F36" s="133"/>
      <c r="G36" s="150">
        <f>SUM(G11:G34)+G6-G7+G8+G9-G10</f>
        <v>8291082</v>
      </c>
      <c r="H36" s="133"/>
      <c r="I36" s="149">
        <f>SUM(I11:I34)+I6-I7+I8+I9-I10</f>
        <v>61751235</v>
      </c>
      <c r="J36" s="133"/>
      <c r="K36" s="150">
        <f>SUM(K11:K34)+K6-K7+K8+K9-K10</f>
        <v>4479906</v>
      </c>
      <c r="L36" s="133"/>
      <c r="M36" s="149">
        <f>SUM(M11:M34)+M6-M7+M8+M9-M10</f>
        <v>26217356</v>
      </c>
      <c r="N36" s="133"/>
      <c r="O36" s="150">
        <f>SUM(O11:O34)+O6-O7+O8+O9-O10</f>
        <v>5575505</v>
      </c>
      <c r="P36" s="133"/>
      <c r="Q36" s="149">
        <f>SUM(Q11:Q34)+Q6-Q7+Q8+Q9-Q10</f>
        <v>28687861</v>
      </c>
      <c r="R36" s="134"/>
      <c r="S36" s="134">
        <f>E36-Q36</f>
        <v>723793</v>
      </c>
    </row>
    <row r="37" spans="1:19" ht="13.5" thickTop="1" x14ac:dyDescent="0.2">
      <c r="A37" s="132"/>
      <c r="B37" s="132"/>
      <c r="C37" s="134"/>
      <c r="D37" s="134"/>
      <c r="E37" s="134"/>
      <c r="F37" s="134"/>
      <c r="G37" s="134"/>
      <c r="H37" s="134"/>
      <c r="I37" s="134"/>
      <c r="J37" s="134"/>
      <c r="K37" s="134"/>
      <c r="L37" s="134"/>
      <c r="M37" s="134"/>
      <c r="N37" s="134"/>
      <c r="O37" s="134"/>
      <c r="P37" s="134"/>
      <c r="Q37" s="134"/>
      <c r="R37" s="134"/>
      <c r="S37" s="134"/>
    </row>
    <row r="38" spans="1:19" x14ac:dyDescent="0.2">
      <c r="A38" s="132"/>
      <c r="B38" s="132"/>
      <c r="C38" s="134"/>
      <c r="D38" s="134"/>
      <c r="E38" s="134"/>
      <c r="F38" s="134"/>
      <c r="G38" s="134"/>
      <c r="H38" s="134"/>
      <c r="I38" s="134"/>
      <c r="J38" s="134"/>
      <c r="K38" s="134"/>
      <c r="L38" s="134"/>
      <c r="M38" s="134"/>
      <c r="N38" s="134"/>
      <c r="O38" s="134"/>
      <c r="P38" s="134"/>
      <c r="Q38" s="134"/>
      <c r="R38" s="134"/>
      <c r="S38" s="134"/>
    </row>
    <row r="39" spans="1:19" x14ac:dyDescent="0.2">
      <c r="A39" s="132"/>
      <c r="B39" s="136" t="s">
        <v>56</v>
      </c>
      <c r="C39" s="147">
        <f>C13+C12</f>
        <v>0</v>
      </c>
      <c r="D39" s="134"/>
      <c r="E39" s="148">
        <f>E13+E12</f>
        <v>63408</v>
      </c>
      <c r="F39" s="134"/>
      <c r="G39" s="147">
        <f>G13+G12</f>
        <v>0</v>
      </c>
      <c r="H39" s="134"/>
      <c r="I39" s="148">
        <f t="shared" ref="I39:Q39" si="0">I13+I12</f>
        <v>6807</v>
      </c>
      <c r="J39" s="134"/>
      <c r="K39" s="147">
        <f>K13+K12</f>
        <v>156460</v>
      </c>
      <c r="L39" s="134"/>
      <c r="M39" s="148">
        <f t="shared" si="0"/>
        <v>158760</v>
      </c>
      <c r="N39" s="134"/>
      <c r="O39" s="147">
        <f t="shared" si="0"/>
        <v>0</v>
      </c>
      <c r="P39" s="134"/>
      <c r="Q39" s="148">
        <f t="shared" si="0"/>
        <v>6797</v>
      </c>
      <c r="R39" s="134"/>
      <c r="S39" s="134"/>
    </row>
    <row r="40" spans="1:19" x14ac:dyDescent="0.2">
      <c r="A40" s="132"/>
      <c r="B40" s="136" t="s">
        <v>57</v>
      </c>
      <c r="C40" s="147">
        <f>C6-C7+C8+C9-C10</f>
        <v>308864</v>
      </c>
      <c r="D40" s="134"/>
      <c r="E40" s="148">
        <f>E6-E7+E8+E9-E10</f>
        <v>1013422</v>
      </c>
      <c r="F40" s="134"/>
      <c r="G40" s="147">
        <f>G6-G7+G8+G9-G10</f>
        <v>310502</v>
      </c>
      <c r="H40" s="134"/>
      <c r="I40" s="148">
        <f t="shared" ref="I40:Q40" si="1">I6-I7+I8+I9-I10</f>
        <v>959721</v>
      </c>
      <c r="J40" s="134"/>
      <c r="K40" s="147">
        <f t="shared" si="1"/>
        <v>281416</v>
      </c>
      <c r="L40" s="134"/>
      <c r="M40" s="148">
        <f t="shared" si="1"/>
        <v>933411</v>
      </c>
      <c r="N40" s="134"/>
      <c r="O40" s="147">
        <f t="shared" si="1"/>
        <v>308405</v>
      </c>
      <c r="P40" s="134"/>
      <c r="Q40" s="148">
        <f t="shared" si="1"/>
        <v>952101</v>
      </c>
      <c r="R40" s="134"/>
      <c r="S40" s="134"/>
    </row>
    <row r="41" spans="1:19" x14ac:dyDescent="0.2">
      <c r="A41" s="132"/>
      <c r="B41" s="136" t="s">
        <v>264</v>
      </c>
      <c r="C41" s="147">
        <f>SUM(C15:C30)+C11</f>
        <v>5253694</v>
      </c>
      <c r="D41" s="134"/>
      <c r="E41" s="148">
        <f>SUM(E15:E30)+E11</f>
        <v>561</v>
      </c>
      <c r="F41" s="134"/>
      <c r="G41" s="147">
        <f>SUM(G15:G30)+G11</f>
        <v>7980580</v>
      </c>
      <c r="H41" s="134"/>
      <c r="I41" s="148">
        <f t="shared" ref="I41:Q41" si="2">SUM(I15:I30)+I11</f>
        <v>31091410</v>
      </c>
      <c r="J41" s="134"/>
      <c r="K41" s="147">
        <f t="shared" si="2"/>
        <v>4042030</v>
      </c>
      <c r="L41" s="134"/>
      <c r="M41" s="148">
        <f t="shared" si="2"/>
        <v>246573</v>
      </c>
      <c r="N41" s="134"/>
      <c r="O41" s="147">
        <f t="shared" si="2"/>
        <v>5267100</v>
      </c>
      <c r="P41" s="134"/>
      <c r="Q41" s="148">
        <f t="shared" si="2"/>
        <v>111766</v>
      </c>
      <c r="R41" s="134"/>
      <c r="S41" s="134"/>
    </row>
    <row r="42" spans="1:19" x14ac:dyDescent="0.2">
      <c r="A42" s="132"/>
      <c r="B42" s="136" t="s">
        <v>477</v>
      </c>
      <c r="C42" s="147">
        <f>SUM(C31:C34)</f>
        <v>5130</v>
      </c>
      <c r="D42" s="134"/>
      <c r="E42" s="148">
        <f>SUM(E31:E34)+1000</f>
        <v>28334263</v>
      </c>
      <c r="F42" s="134"/>
      <c r="G42" s="147">
        <f>SUM(G31:G34)</f>
        <v>0</v>
      </c>
      <c r="H42" s="134"/>
      <c r="I42" s="148">
        <f t="shared" ref="I42:Q42" si="3">SUM(I31:I34)</f>
        <v>29693297</v>
      </c>
      <c r="J42" s="134"/>
      <c r="K42" s="147">
        <f t="shared" si="3"/>
        <v>0</v>
      </c>
      <c r="L42" s="134"/>
      <c r="M42" s="148">
        <f t="shared" si="3"/>
        <v>24878612</v>
      </c>
      <c r="N42" s="134"/>
      <c r="O42" s="147">
        <f t="shared" si="3"/>
        <v>0</v>
      </c>
      <c r="P42" s="134"/>
      <c r="Q42" s="148">
        <f t="shared" si="3"/>
        <v>27617197</v>
      </c>
      <c r="R42" s="134"/>
      <c r="S42" s="134"/>
    </row>
    <row r="43" spans="1:19" x14ac:dyDescent="0.2">
      <c r="A43" s="132"/>
      <c r="B43" s="136" t="s">
        <v>31</v>
      </c>
      <c r="C43" s="147">
        <f>SUM(C39:C42)</f>
        <v>5567688</v>
      </c>
      <c r="D43" s="134"/>
      <c r="E43" s="148">
        <f>SUM(E39:E42)</f>
        <v>29411654</v>
      </c>
      <c r="F43" s="134"/>
      <c r="G43" s="147">
        <f>SUM(G39:G42)</f>
        <v>8291082</v>
      </c>
      <c r="H43" s="134"/>
      <c r="I43" s="148">
        <f>SUM(I39:I42)</f>
        <v>61751235</v>
      </c>
      <c r="J43" s="134"/>
      <c r="K43" s="147">
        <f>SUM(K39:K42)</f>
        <v>4479906</v>
      </c>
      <c r="L43" s="134"/>
      <c r="M43" s="148">
        <f>SUM(M39:M42)</f>
        <v>26217356</v>
      </c>
      <c r="N43" s="134"/>
      <c r="O43" s="147">
        <f>SUM(O39:O42)</f>
        <v>5575505</v>
      </c>
      <c r="P43" s="134"/>
      <c r="Q43" s="148">
        <f>SUM(Q39:Q42)</f>
        <v>28687861</v>
      </c>
      <c r="R43" s="134"/>
      <c r="S43" s="134"/>
    </row>
    <row r="44" spans="1:19" x14ac:dyDescent="0.2">
      <c r="A44" s="132"/>
      <c r="B44" s="132"/>
      <c r="C44" s="134"/>
      <c r="D44" s="134"/>
      <c r="E44" s="134"/>
      <c r="F44" s="134"/>
      <c r="G44" s="134"/>
      <c r="H44" s="134"/>
      <c r="I44" s="134"/>
      <c r="J44" s="134"/>
      <c r="K44" s="134"/>
      <c r="L44" s="134"/>
      <c r="M44" s="134"/>
      <c r="N44" s="134"/>
      <c r="O44" s="134"/>
      <c r="P44" s="134"/>
      <c r="Q44" s="134"/>
      <c r="R44" s="134"/>
      <c r="S44" s="134"/>
    </row>
    <row r="45" spans="1:19" ht="13.5" thickBot="1" x14ac:dyDescent="0.25">
      <c r="A45" s="132"/>
      <c r="B45" s="136" t="s">
        <v>422</v>
      </c>
      <c r="C45" s="150">
        <f>C43-C36</f>
        <v>0</v>
      </c>
      <c r="D45" s="133">
        <f>D43-D36</f>
        <v>0</v>
      </c>
      <c r="E45" s="149">
        <f>E43-E36</f>
        <v>0</v>
      </c>
      <c r="F45" s="133"/>
      <c r="G45" s="150">
        <f>G43-G36</f>
        <v>0</v>
      </c>
      <c r="H45" s="133"/>
      <c r="I45" s="149">
        <f>I43-I36</f>
        <v>0</v>
      </c>
      <c r="J45" s="133"/>
      <c r="K45" s="150">
        <f t="shared" ref="K45:Q45" si="4">K43-K36</f>
        <v>0</v>
      </c>
      <c r="L45" s="133"/>
      <c r="M45" s="149">
        <f t="shared" si="4"/>
        <v>0</v>
      </c>
      <c r="N45" s="133"/>
      <c r="O45" s="150">
        <f t="shared" si="4"/>
        <v>0</v>
      </c>
      <c r="P45" s="133"/>
      <c r="Q45" s="149">
        <f t="shared" si="4"/>
        <v>0</v>
      </c>
      <c r="R45" s="134"/>
      <c r="S45" s="134"/>
    </row>
    <row r="46" spans="1:19" ht="13.5" thickTop="1" x14ac:dyDescent="0.2"/>
  </sheetData>
  <phoneticPr fontId="0" type="noConversion"/>
  <pageMargins left="0.75" right="0.75" top="1" bottom="1" header="0.5" footer="0.5"/>
  <pageSetup paperSize="9" scale="61"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pageSetUpPr fitToPage="1"/>
  </sheetPr>
  <dimension ref="A1:M127"/>
  <sheetViews>
    <sheetView showGridLines="0" workbookViewId="0">
      <selection activeCell="J27" sqref="J27"/>
    </sheetView>
  </sheetViews>
  <sheetFormatPr defaultRowHeight="12.75" x14ac:dyDescent="0.2"/>
  <cols>
    <col min="1" max="1" width="50.7109375" customWidth="1"/>
    <col min="2" max="3" width="10.7109375" customWidth="1"/>
    <col min="4" max="4" width="2.7109375" customWidth="1"/>
    <col min="5" max="6" width="10.7109375" customWidth="1"/>
  </cols>
  <sheetData>
    <row r="1" spans="1:13" ht="15.75" x14ac:dyDescent="0.25">
      <c r="A1" s="699" t="s">
        <v>66</v>
      </c>
      <c r="B1" s="699"/>
      <c r="C1" s="699"/>
      <c r="D1" s="699"/>
      <c r="E1" s="699"/>
      <c r="F1" s="699"/>
    </row>
    <row r="2" spans="1:13" x14ac:dyDescent="0.2">
      <c r="A2" s="731" t="s">
        <v>117</v>
      </c>
      <c r="B2" s="731"/>
      <c r="C2" s="731"/>
      <c r="D2" s="731"/>
      <c r="E2" s="731"/>
      <c r="F2" s="731"/>
    </row>
    <row r="3" spans="1:13" ht="3.2" customHeight="1" x14ac:dyDescent="0.2">
      <c r="A3" s="62"/>
      <c r="B3" s="62"/>
      <c r="C3" s="62"/>
      <c r="D3" s="62"/>
      <c r="E3" s="62"/>
      <c r="F3" s="62"/>
    </row>
    <row r="4" spans="1:13" x14ac:dyDescent="0.2">
      <c r="A4" s="27"/>
      <c r="B4" s="735" t="s">
        <v>488</v>
      </c>
      <c r="C4" s="735"/>
      <c r="D4" s="109"/>
      <c r="E4" s="735" t="s">
        <v>258</v>
      </c>
      <c r="F4" s="735"/>
    </row>
    <row r="5" spans="1:13" x14ac:dyDescent="0.2">
      <c r="A5" s="12"/>
      <c r="B5" s="100" t="s">
        <v>493</v>
      </c>
      <c r="C5" s="101"/>
      <c r="D5" s="101"/>
      <c r="E5" s="102" t="s">
        <v>493</v>
      </c>
      <c r="F5" s="101"/>
    </row>
    <row r="6" spans="1:13" x14ac:dyDescent="0.2">
      <c r="A6" s="12"/>
      <c r="B6" s="100" t="s">
        <v>67</v>
      </c>
      <c r="C6" s="102" t="s">
        <v>490</v>
      </c>
      <c r="D6" s="103"/>
      <c r="E6" s="102" t="s">
        <v>67</v>
      </c>
      <c r="F6" s="102"/>
    </row>
    <row r="7" spans="1:13" x14ac:dyDescent="0.2">
      <c r="A7" s="12"/>
      <c r="B7" s="104" t="s">
        <v>489</v>
      </c>
      <c r="C7" s="102" t="s">
        <v>494</v>
      </c>
      <c r="D7" s="102"/>
      <c r="E7" s="105" t="s">
        <v>489</v>
      </c>
      <c r="F7" s="102" t="s">
        <v>260</v>
      </c>
    </row>
    <row r="8" spans="1:13" x14ac:dyDescent="0.2">
      <c r="A8" s="12"/>
      <c r="B8" s="106" t="s">
        <v>0</v>
      </c>
      <c r="C8" s="103" t="s">
        <v>0</v>
      </c>
      <c r="D8" s="103"/>
      <c r="E8" s="103" t="s">
        <v>0</v>
      </c>
      <c r="F8" s="103" t="s">
        <v>0</v>
      </c>
    </row>
    <row r="9" spans="1:13" x14ac:dyDescent="0.2">
      <c r="A9" s="31" t="s">
        <v>68</v>
      </c>
      <c r="B9" s="36"/>
      <c r="C9" s="15"/>
      <c r="D9" s="15"/>
      <c r="E9" s="15"/>
      <c r="F9" s="15"/>
    </row>
    <row r="10" spans="1:13" x14ac:dyDescent="0.2">
      <c r="A10" s="28" t="s">
        <v>69</v>
      </c>
      <c r="B10" s="87"/>
      <c r="C10" s="86"/>
      <c r="D10" s="86"/>
      <c r="E10" s="86"/>
      <c r="F10" s="86"/>
    </row>
    <row r="11" spans="1:13" x14ac:dyDescent="0.2">
      <c r="A11" s="90" t="s">
        <v>70</v>
      </c>
      <c r="B11" s="96">
        <v>1306.386</v>
      </c>
      <c r="C11" s="97">
        <v>2636</v>
      </c>
      <c r="D11" s="97"/>
      <c r="E11" s="97">
        <v>1171.973</v>
      </c>
      <c r="F11" s="97">
        <v>2303</v>
      </c>
      <c r="M11" s="116"/>
    </row>
    <row r="12" spans="1:13" ht="3.2" customHeight="1" x14ac:dyDescent="0.2">
      <c r="A12" s="28"/>
      <c r="B12" s="95"/>
      <c r="C12" s="94"/>
      <c r="D12" s="94"/>
      <c r="E12" s="94"/>
      <c r="F12" s="94"/>
      <c r="M12" s="116"/>
    </row>
    <row r="13" spans="1:13" x14ac:dyDescent="0.2">
      <c r="A13" s="28" t="s">
        <v>71</v>
      </c>
      <c r="B13" s="95"/>
      <c r="C13" s="94"/>
      <c r="D13" s="94"/>
      <c r="E13" s="94"/>
      <c r="F13" s="94"/>
      <c r="M13" s="116"/>
    </row>
    <row r="14" spans="1:13" x14ac:dyDescent="0.2">
      <c r="A14" s="90" t="s">
        <v>72</v>
      </c>
      <c r="B14" s="96">
        <v>514.93899999999996</v>
      </c>
      <c r="C14" s="97">
        <v>528</v>
      </c>
      <c r="D14" s="97"/>
      <c r="E14" s="97">
        <v>486.39800000000002</v>
      </c>
      <c r="F14" s="97">
        <v>528</v>
      </c>
      <c r="M14" s="116"/>
    </row>
    <row r="15" spans="1:13" ht="3.2" customHeight="1" x14ac:dyDescent="0.2">
      <c r="A15" s="91"/>
      <c r="B15" s="95"/>
      <c r="C15" s="94"/>
      <c r="D15" s="94"/>
      <c r="E15" s="94"/>
      <c r="F15" s="94"/>
      <c r="M15" s="116"/>
    </row>
    <row r="16" spans="1:13" x14ac:dyDescent="0.2">
      <c r="A16" s="91" t="s">
        <v>73</v>
      </c>
      <c r="B16" s="95">
        <v>600.91</v>
      </c>
      <c r="C16" s="94">
        <v>1254</v>
      </c>
      <c r="D16" s="94"/>
      <c r="E16" s="94">
        <v>690.31899999999996</v>
      </c>
      <c r="F16" s="94">
        <v>1552</v>
      </c>
      <c r="M16" s="116"/>
    </row>
    <row r="17" spans="1:13" x14ac:dyDescent="0.2">
      <c r="A17" s="91" t="s">
        <v>74</v>
      </c>
      <c r="B17" s="95">
        <v>31.395</v>
      </c>
      <c r="C17" s="94">
        <v>46</v>
      </c>
      <c r="D17" s="94"/>
      <c r="E17" s="94">
        <v>52.212000000000003</v>
      </c>
      <c r="F17" s="94">
        <v>87</v>
      </c>
      <c r="M17" s="116"/>
    </row>
    <row r="18" spans="1:13" x14ac:dyDescent="0.2">
      <c r="A18" s="90" t="s">
        <v>75</v>
      </c>
      <c r="B18" s="96">
        <v>632.30499999999995</v>
      </c>
      <c r="C18" s="97">
        <v>1300</v>
      </c>
      <c r="D18" s="97"/>
      <c r="E18" s="97">
        <v>742.53099999999995</v>
      </c>
      <c r="F18" s="97">
        <v>1639</v>
      </c>
      <c r="M18" s="116"/>
    </row>
    <row r="19" spans="1:13" ht="3.2" customHeight="1" x14ac:dyDescent="0.2">
      <c r="A19" s="91"/>
      <c r="B19" s="95"/>
      <c r="C19" s="94"/>
      <c r="D19" s="94"/>
      <c r="E19" s="94"/>
      <c r="F19" s="94"/>
      <c r="M19" s="116"/>
    </row>
    <row r="20" spans="1:13" x14ac:dyDescent="0.2">
      <c r="A20" s="91" t="s">
        <v>76</v>
      </c>
      <c r="B20" s="95">
        <v>0</v>
      </c>
      <c r="C20" s="94">
        <v>0</v>
      </c>
      <c r="D20" s="94"/>
      <c r="E20" s="94">
        <v>0</v>
      </c>
      <c r="F20" s="94">
        <v>0</v>
      </c>
      <c r="M20" s="116"/>
    </row>
    <row r="21" spans="1:13" x14ac:dyDescent="0.2">
      <c r="A21" s="91" t="s">
        <v>77</v>
      </c>
      <c r="B21" s="95">
        <v>78.207999999999998</v>
      </c>
      <c r="C21" s="94">
        <v>79</v>
      </c>
      <c r="D21" s="94"/>
      <c r="E21" s="94">
        <v>67</v>
      </c>
      <c r="F21" s="94">
        <v>78</v>
      </c>
      <c r="M21" s="116"/>
    </row>
    <row r="22" spans="1:13" x14ac:dyDescent="0.2">
      <c r="A22" s="91" t="s">
        <v>78</v>
      </c>
      <c r="B22" s="95">
        <v>134.59200000000001</v>
      </c>
      <c r="C22" s="94">
        <v>201</v>
      </c>
      <c r="D22" s="94"/>
      <c r="E22" s="94">
        <v>111.175</v>
      </c>
      <c r="F22" s="94">
        <v>169</v>
      </c>
      <c r="M22" s="116"/>
    </row>
    <row r="23" spans="1:13" x14ac:dyDescent="0.2">
      <c r="A23" s="91" t="s">
        <v>79</v>
      </c>
      <c r="B23" s="95">
        <v>12.49</v>
      </c>
      <c r="C23" s="94">
        <v>25</v>
      </c>
      <c r="D23" s="94"/>
      <c r="E23" s="94">
        <v>15.15</v>
      </c>
      <c r="F23" s="94">
        <v>28</v>
      </c>
      <c r="M23" s="116"/>
    </row>
    <row r="24" spans="1:13" x14ac:dyDescent="0.2">
      <c r="A24" s="90" t="s">
        <v>80</v>
      </c>
      <c r="B24" s="96">
        <v>225.38200000000001</v>
      </c>
      <c r="C24" s="97">
        <v>306</v>
      </c>
      <c r="D24" s="97"/>
      <c r="E24" s="97">
        <v>194.62</v>
      </c>
      <c r="F24" s="97">
        <v>275</v>
      </c>
      <c r="M24" s="116"/>
    </row>
    <row r="25" spans="1:13" ht="3.2" customHeight="1" x14ac:dyDescent="0.2">
      <c r="A25" s="28"/>
      <c r="B25" s="95"/>
      <c r="C25" s="94"/>
      <c r="D25" s="94"/>
      <c r="E25" s="94"/>
      <c r="F25" s="94"/>
      <c r="M25" s="116"/>
    </row>
    <row r="26" spans="1:13" x14ac:dyDescent="0.2">
      <c r="A26" s="28" t="s">
        <v>81</v>
      </c>
      <c r="B26" s="95"/>
      <c r="C26" s="94"/>
      <c r="D26" s="94"/>
      <c r="E26" s="94"/>
      <c r="F26" s="94"/>
      <c r="M26" s="116"/>
    </row>
    <row r="27" spans="1:13" x14ac:dyDescent="0.2">
      <c r="A27" s="91" t="s">
        <v>82</v>
      </c>
      <c r="B27" s="95">
        <v>66.738</v>
      </c>
      <c r="C27" s="94">
        <v>133</v>
      </c>
      <c r="D27" s="94"/>
      <c r="E27" s="94">
        <v>63.24</v>
      </c>
      <c r="F27" s="94">
        <v>130</v>
      </c>
      <c r="M27" s="116"/>
    </row>
    <row r="28" spans="1:13" x14ac:dyDescent="0.2">
      <c r="A28" s="91" t="s">
        <v>83</v>
      </c>
      <c r="B28" s="95">
        <v>0</v>
      </c>
      <c r="C28" s="94">
        <v>1</v>
      </c>
      <c r="D28" s="94"/>
      <c r="E28" s="94">
        <v>0</v>
      </c>
      <c r="F28" s="94">
        <v>0</v>
      </c>
      <c r="M28" s="116"/>
    </row>
    <row r="29" spans="1:13" x14ac:dyDescent="0.2">
      <c r="A29" s="91" t="s">
        <v>84</v>
      </c>
      <c r="B29" s="95">
        <v>47.088000000000001</v>
      </c>
      <c r="C29" s="94">
        <v>112</v>
      </c>
      <c r="D29" s="94"/>
      <c r="E29" s="94">
        <v>46.12</v>
      </c>
      <c r="F29" s="94">
        <v>92</v>
      </c>
      <c r="M29" s="116"/>
    </row>
    <row r="30" spans="1:13" x14ac:dyDescent="0.2">
      <c r="A30" s="91" t="s">
        <v>85</v>
      </c>
      <c r="B30" s="95">
        <v>17.728999999999999</v>
      </c>
      <c r="C30" s="94">
        <v>33</v>
      </c>
      <c r="D30" s="94"/>
      <c r="E30" s="94">
        <v>16.687999999999999</v>
      </c>
      <c r="F30" s="94">
        <v>32</v>
      </c>
      <c r="M30" s="116"/>
    </row>
    <row r="31" spans="1:13" x14ac:dyDescent="0.2">
      <c r="A31" s="91" t="s">
        <v>30</v>
      </c>
      <c r="B31" s="95">
        <v>20</v>
      </c>
      <c r="C31" s="94">
        <v>0</v>
      </c>
      <c r="D31" s="94"/>
      <c r="E31" s="94">
        <v>0</v>
      </c>
      <c r="F31" s="94">
        <v>0</v>
      </c>
      <c r="M31" s="116"/>
    </row>
    <row r="32" spans="1:13" x14ac:dyDescent="0.2">
      <c r="A32" s="90" t="s">
        <v>86</v>
      </c>
      <c r="B32" s="96">
        <v>151.72699999999998</v>
      </c>
      <c r="C32" s="97">
        <v>279</v>
      </c>
      <c r="D32" s="97"/>
      <c r="E32" s="97">
        <v>126.21300000000001</v>
      </c>
      <c r="F32" s="97">
        <v>254</v>
      </c>
      <c r="M32" s="116"/>
    </row>
    <row r="33" spans="1:13" ht="3.2" customHeight="1" x14ac:dyDescent="0.2">
      <c r="A33" s="91"/>
      <c r="B33" s="95"/>
      <c r="C33" s="94"/>
      <c r="D33" s="94"/>
      <c r="E33" s="94"/>
      <c r="F33" s="94"/>
      <c r="M33" s="116"/>
    </row>
    <row r="34" spans="1:13" x14ac:dyDescent="0.2">
      <c r="A34" s="91" t="s">
        <v>87</v>
      </c>
      <c r="B34" s="95">
        <v>224.84700000000001</v>
      </c>
      <c r="C34" s="94">
        <v>431</v>
      </c>
      <c r="D34" s="94"/>
      <c r="E34" s="94">
        <v>207.81700000000001</v>
      </c>
      <c r="F34" s="94">
        <v>404</v>
      </c>
      <c r="M34" s="116"/>
    </row>
    <row r="35" spans="1:13" x14ac:dyDescent="0.2">
      <c r="A35" s="91" t="s">
        <v>30</v>
      </c>
      <c r="B35" s="95">
        <v>16.234999999999999</v>
      </c>
      <c r="C35" s="94">
        <v>22</v>
      </c>
      <c r="D35" s="94"/>
      <c r="E35" s="94">
        <v>10.699</v>
      </c>
      <c r="F35" s="94">
        <v>24</v>
      </c>
      <c r="M35" s="116"/>
    </row>
    <row r="36" spans="1:13" x14ac:dyDescent="0.2">
      <c r="A36" s="90" t="s">
        <v>88</v>
      </c>
      <c r="B36" s="96">
        <v>241.08199999999999</v>
      </c>
      <c r="C36" s="97">
        <v>453</v>
      </c>
      <c r="D36" s="97"/>
      <c r="E36" s="97">
        <v>218.51600000000002</v>
      </c>
      <c r="F36" s="97">
        <v>428</v>
      </c>
      <c r="M36" s="116"/>
    </row>
    <row r="37" spans="1:13" ht="3.2" customHeight="1" x14ac:dyDescent="0.2">
      <c r="A37" s="28"/>
      <c r="B37" s="95"/>
      <c r="C37" s="94"/>
      <c r="D37" s="94"/>
      <c r="E37" s="94"/>
      <c r="F37" s="94"/>
      <c r="M37" s="116"/>
    </row>
    <row r="38" spans="1:13" x14ac:dyDescent="0.2">
      <c r="A38" s="28" t="s">
        <v>89</v>
      </c>
      <c r="B38" s="95"/>
      <c r="C38" s="94"/>
      <c r="D38" s="94"/>
      <c r="E38" s="94"/>
      <c r="F38" s="94"/>
      <c r="M38" s="116"/>
    </row>
    <row r="39" spans="1:13" x14ac:dyDescent="0.2">
      <c r="A39" s="91" t="s">
        <v>90</v>
      </c>
      <c r="B39" s="95">
        <v>167.714</v>
      </c>
      <c r="C39" s="94">
        <v>350</v>
      </c>
      <c r="D39" s="94"/>
      <c r="E39" s="94">
        <v>158.82300000000001</v>
      </c>
      <c r="F39" s="94">
        <v>332</v>
      </c>
      <c r="M39" s="116"/>
    </row>
    <row r="40" spans="1:13" x14ac:dyDescent="0.2">
      <c r="A40" s="91" t="s">
        <v>91</v>
      </c>
      <c r="B40" s="95">
        <v>1</v>
      </c>
      <c r="C40" s="94">
        <v>5</v>
      </c>
      <c r="D40" s="94"/>
      <c r="E40" s="94">
        <v>1.88</v>
      </c>
      <c r="F40" s="94">
        <v>5</v>
      </c>
      <c r="M40" s="116"/>
    </row>
    <row r="41" spans="1:13" x14ac:dyDescent="0.2">
      <c r="A41" s="91" t="s">
        <v>92</v>
      </c>
      <c r="B41" s="95">
        <v>22.062000000000001</v>
      </c>
      <c r="C41" s="94">
        <v>45</v>
      </c>
      <c r="D41" s="94"/>
      <c r="E41" s="94">
        <v>21.183</v>
      </c>
      <c r="F41" s="94">
        <v>43</v>
      </c>
      <c r="M41" s="116"/>
    </row>
    <row r="42" spans="1:13" x14ac:dyDescent="0.2">
      <c r="A42" s="91" t="s">
        <v>93</v>
      </c>
      <c r="B42" s="95">
        <v>270.39999999999998</v>
      </c>
      <c r="C42" s="94">
        <v>546</v>
      </c>
      <c r="D42" s="94"/>
      <c r="E42" s="94">
        <v>252.10499999999999</v>
      </c>
      <c r="F42" s="94">
        <v>516</v>
      </c>
      <c r="M42" s="116"/>
    </row>
    <row r="43" spans="1:13" x14ac:dyDescent="0.2">
      <c r="A43" s="90" t="s">
        <v>94</v>
      </c>
      <c r="B43" s="96">
        <v>461.58699999999999</v>
      </c>
      <c r="C43" s="97">
        <v>946</v>
      </c>
      <c r="D43" s="97"/>
      <c r="E43" s="97">
        <v>433.99099999999999</v>
      </c>
      <c r="F43" s="97">
        <v>895</v>
      </c>
      <c r="M43" s="116"/>
    </row>
    <row r="44" spans="1:13" ht="3.2" customHeight="1" x14ac:dyDescent="0.2">
      <c r="A44" s="90"/>
      <c r="B44" s="96"/>
      <c r="C44" s="97"/>
      <c r="D44" s="97"/>
      <c r="E44" s="97"/>
      <c r="F44" s="97"/>
      <c r="M44" s="116"/>
    </row>
    <row r="45" spans="1:13" x14ac:dyDescent="0.2">
      <c r="A45" s="90" t="s">
        <v>263</v>
      </c>
      <c r="B45" s="96">
        <v>350</v>
      </c>
      <c r="C45" s="97">
        <v>0</v>
      </c>
      <c r="D45" s="97"/>
      <c r="E45" s="97">
        <v>0</v>
      </c>
      <c r="F45" s="97">
        <v>0</v>
      </c>
      <c r="M45" s="116"/>
    </row>
    <row r="46" spans="1:13" ht="3.2" customHeight="1" x14ac:dyDescent="0.2">
      <c r="A46" s="28"/>
      <c r="B46" s="95"/>
      <c r="C46" s="94"/>
      <c r="D46" s="94"/>
      <c r="E46" s="94"/>
      <c r="F46" s="94"/>
      <c r="M46" s="116"/>
    </row>
    <row r="47" spans="1:13" x14ac:dyDescent="0.2">
      <c r="A47" s="31" t="s">
        <v>95</v>
      </c>
      <c r="B47" s="98">
        <f>B11+B18+B24+B32+B36+B43+B45+B14</f>
        <v>3883.4079999999994</v>
      </c>
      <c r="C47" s="118">
        <f>C11+C18+C24+C32+C36+C43+C14-1</f>
        <v>6447</v>
      </c>
      <c r="D47" s="118"/>
      <c r="E47" s="118">
        <f>E11+E18+E24+E32+E36+E43+E14</f>
        <v>3374.2420000000002</v>
      </c>
      <c r="F47" s="118">
        <f>F11+F18+F24+F32+F36+F43+F14+2</f>
        <v>6324</v>
      </c>
      <c r="H47" s="92">
        <f>B47-'Table 1.1'!D12</f>
        <v>-2780.3060000000005</v>
      </c>
      <c r="I47" s="92">
        <f>C47-'Table 1.1'!E12</f>
        <v>-2048.3940000000002</v>
      </c>
      <c r="J47" s="92">
        <f>E47-'Table 1.1'!H12</f>
        <v>-3313.862000000001</v>
      </c>
      <c r="K47" s="92">
        <f>F47-'Table 1.1'!I12</f>
        <v>-2279.9019999999982</v>
      </c>
      <c r="M47" s="116"/>
    </row>
    <row r="48" spans="1:13" ht="3.2" customHeight="1" x14ac:dyDescent="0.2">
      <c r="A48" s="28"/>
      <c r="B48" s="95"/>
      <c r="C48" s="94"/>
      <c r="D48" s="94"/>
      <c r="E48" s="94"/>
      <c r="F48" s="94"/>
    </row>
    <row r="49" spans="1:6" x14ac:dyDescent="0.2">
      <c r="A49" s="31" t="s">
        <v>96</v>
      </c>
      <c r="B49" s="95"/>
      <c r="C49" s="94"/>
      <c r="D49" s="94"/>
      <c r="E49" s="94"/>
      <c r="F49" s="94"/>
    </row>
    <row r="50" spans="1:6" x14ac:dyDescent="0.2">
      <c r="A50" s="28" t="s">
        <v>97</v>
      </c>
      <c r="B50" s="95"/>
      <c r="C50" s="94"/>
      <c r="D50" s="94"/>
      <c r="E50" s="94"/>
      <c r="F50" s="94"/>
    </row>
    <row r="51" spans="1:6" x14ac:dyDescent="0.2">
      <c r="A51" s="91" t="s">
        <v>241</v>
      </c>
      <c r="B51" s="95">
        <v>1667.077</v>
      </c>
      <c r="C51" s="94">
        <v>3270</v>
      </c>
      <c r="D51" s="94"/>
      <c r="E51" s="117">
        <v>1686.277</v>
      </c>
      <c r="F51" s="94">
        <v>3590</v>
      </c>
    </row>
    <row r="52" spans="1:6" x14ac:dyDescent="0.2">
      <c r="A52" s="91" t="s">
        <v>242</v>
      </c>
      <c r="B52" s="95">
        <v>474.83</v>
      </c>
      <c r="C52" s="94">
        <v>869</v>
      </c>
      <c r="D52" s="94"/>
      <c r="E52" s="117">
        <v>343.56099999999998</v>
      </c>
      <c r="F52" s="94">
        <v>897</v>
      </c>
    </row>
    <row r="53" spans="1:6" x14ac:dyDescent="0.2">
      <c r="A53" s="91" t="s">
        <v>243</v>
      </c>
      <c r="B53" s="95">
        <v>23.498999999999999</v>
      </c>
      <c r="C53" s="94">
        <v>48</v>
      </c>
      <c r="D53" s="94"/>
      <c r="E53" s="117">
        <v>21.686</v>
      </c>
      <c r="F53" s="94">
        <v>50</v>
      </c>
    </row>
    <row r="54" spans="1:6" ht="3.2" customHeight="1" x14ac:dyDescent="0.2">
      <c r="A54" s="28"/>
      <c r="B54" s="95"/>
      <c r="C54" s="94"/>
      <c r="D54" s="94"/>
      <c r="E54" s="117"/>
      <c r="F54" s="94"/>
    </row>
    <row r="55" spans="1:6" x14ac:dyDescent="0.2">
      <c r="A55" s="28" t="s">
        <v>244</v>
      </c>
      <c r="B55" s="95"/>
      <c r="C55" s="94"/>
      <c r="D55" s="94"/>
      <c r="E55" s="117"/>
      <c r="F55" s="94"/>
    </row>
    <row r="56" spans="1:6" x14ac:dyDescent="0.2">
      <c r="A56" s="91" t="s">
        <v>99</v>
      </c>
      <c r="B56" s="95">
        <v>402.68</v>
      </c>
      <c r="C56" s="94">
        <v>712</v>
      </c>
      <c r="D56" s="94"/>
      <c r="E56" s="117">
        <v>417.04700000000003</v>
      </c>
      <c r="F56" s="94">
        <v>769</v>
      </c>
    </row>
    <row r="57" spans="1:6" x14ac:dyDescent="0.2">
      <c r="A57" s="91" t="s">
        <v>100</v>
      </c>
      <c r="B57" s="95">
        <v>92.105999999999995</v>
      </c>
      <c r="C57" s="94">
        <v>110</v>
      </c>
      <c r="D57" s="94"/>
      <c r="E57" s="117">
        <v>84.917000000000002</v>
      </c>
      <c r="F57" s="94">
        <v>136</v>
      </c>
    </row>
    <row r="58" spans="1:6" x14ac:dyDescent="0.2">
      <c r="A58" s="91" t="s">
        <v>101</v>
      </c>
      <c r="B58" s="95">
        <v>60.956000000000003</v>
      </c>
      <c r="C58" s="94">
        <v>72</v>
      </c>
      <c r="D58" s="94"/>
      <c r="E58" s="117">
        <v>56.124000000000002</v>
      </c>
      <c r="F58" s="94">
        <v>90</v>
      </c>
    </row>
    <row r="59" spans="1:6" x14ac:dyDescent="0.2">
      <c r="A59" s="91" t="s">
        <v>245</v>
      </c>
      <c r="B59" s="95">
        <v>25.428000000000001</v>
      </c>
      <c r="C59" s="94">
        <v>26</v>
      </c>
      <c r="D59" s="94"/>
      <c r="E59" s="117">
        <v>87.581000000000003</v>
      </c>
      <c r="F59" s="94">
        <v>168</v>
      </c>
    </row>
    <row r="60" spans="1:6" x14ac:dyDescent="0.2">
      <c r="A60" s="91" t="s">
        <v>30</v>
      </c>
      <c r="B60" s="95">
        <v>0</v>
      </c>
      <c r="C60" s="94">
        <v>25</v>
      </c>
      <c r="D60" s="94"/>
      <c r="E60" s="117">
        <v>0</v>
      </c>
      <c r="F60" s="94">
        <v>0</v>
      </c>
    </row>
    <row r="61" spans="1:6" ht="3.2" customHeight="1" x14ac:dyDescent="0.2">
      <c r="A61" s="28"/>
      <c r="B61" s="95"/>
      <c r="C61" s="94"/>
      <c r="D61" s="94"/>
      <c r="E61" s="117"/>
      <c r="F61" s="94"/>
    </row>
    <row r="62" spans="1:6" x14ac:dyDescent="0.2">
      <c r="A62" s="28" t="s">
        <v>246</v>
      </c>
      <c r="B62" s="95"/>
      <c r="C62" s="94"/>
      <c r="D62" s="94"/>
      <c r="E62" s="117"/>
      <c r="F62" s="94"/>
    </row>
    <row r="63" spans="1:6" x14ac:dyDescent="0.2">
      <c r="A63" s="91" t="s">
        <v>248</v>
      </c>
      <c r="B63" s="95">
        <v>614.99800000000005</v>
      </c>
      <c r="C63" s="94">
        <v>1230</v>
      </c>
      <c r="D63" s="94"/>
      <c r="E63" s="117">
        <v>567.79200000000003</v>
      </c>
      <c r="F63" s="94">
        <v>1136</v>
      </c>
    </row>
    <row r="64" spans="1:6" x14ac:dyDescent="0.2">
      <c r="A64" s="91" t="s">
        <v>247</v>
      </c>
      <c r="B64" s="95">
        <v>102.506</v>
      </c>
      <c r="C64" s="94">
        <v>353</v>
      </c>
      <c r="D64" s="94"/>
      <c r="E64" s="117">
        <v>164.59098600000002</v>
      </c>
      <c r="F64" s="94">
        <v>329</v>
      </c>
    </row>
    <row r="65" spans="1:11" x14ac:dyDescent="0.2">
      <c r="A65" s="91" t="s">
        <v>249</v>
      </c>
      <c r="B65" s="95">
        <v>29.440999999999999</v>
      </c>
      <c r="C65" s="94">
        <v>135</v>
      </c>
      <c r="D65" s="94"/>
      <c r="E65" s="117">
        <v>65.866835999999992</v>
      </c>
      <c r="F65" s="94">
        <v>132</v>
      </c>
    </row>
    <row r="66" spans="1:11" x14ac:dyDescent="0.2">
      <c r="A66" s="91" t="s">
        <v>250</v>
      </c>
      <c r="B66" s="95">
        <v>11.225</v>
      </c>
      <c r="C66" s="94">
        <v>95</v>
      </c>
      <c r="D66" s="94"/>
      <c r="E66" s="117">
        <v>38.774190000000004</v>
      </c>
      <c r="F66" s="94">
        <v>78</v>
      </c>
    </row>
    <row r="67" spans="1:11" x14ac:dyDescent="0.2">
      <c r="A67" s="91" t="s">
        <v>257</v>
      </c>
      <c r="B67" s="95">
        <v>10.561999999999999</v>
      </c>
      <c r="C67" s="94">
        <v>127</v>
      </c>
      <c r="D67" s="94"/>
      <c r="E67" s="117">
        <v>62.474550000000001</v>
      </c>
      <c r="F67" s="94">
        <v>125</v>
      </c>
    </row>
    <row r="68" spans="1:11" ht="3.2" customHeight="1" x14ac:dyDescent="0.2">
      <c r="A68" s="28"/>
      <c r="B68" s="95"/>
      <c r="C68" s="94"/>
      <c r="D68" s="94"/>
      <c r="E68" s="117"/>
      <c r="F68" s="94"/>
    </row>
    <row r="69" spans="1:11" x14ac:dyDescent="0.2">
      <c r="A69" s="28" t="s">
        <v>251</v>
      </c>
      <c r="B69" s="95"/>
      <c r="C69" s="94"/>
      <c r="D69" s="94"/>
      <c r="E69" s="117"/>
      <c r="F69" s="94"/>
    </row>
    <row r="70" spans="1:11" x14ac:dyDescent="0.2">
      <c r="A70" s="91" t="s">
        <v>252</v>
      </c>
      <c r="B70" s="95">
        <v>0</v>
      </c>
      <c r="C70" s="94">
        <v>0</v>
      </c>
      <c r="D70" s="94"/>
      <c r="E70" s="117">
        <v>69.695630999999992</v>
      </c>
      <c r="F70" s="94">
        <v>70</v>
      </c>
    </row>
    <row r="71" spans="1:11" x14ac:dyDescent="0.2">
      <c r="A71" s="91" t="s">
        <v>253</v>
      </c>
      <c r="B71" s="95">
        <v>0</v>
      </c>
      <c r="C71" s="94">
        <v>0</v>
      </c>
      <c r="D71" s="94"/>
      <c r="E71" s="117">
        <v>10.14</v>
      </c>
      <c r="F71" s="94">
        <v>20</v>
      </c>
    </row>
    <row r="72" spans="1:11" x14ac:dyDescent="0.2">
      <c r="A72" s="91" t="s">
        <v>254</v>
      </c>
      <c r="B72" s="95">
        <v>0</v>
      </c>
      <c r="C72" s="94">
        <v>0</v>
      </c>
      <c r="D72" s="94"/>
      <c r="E72" s="117">
        <v>0</v>
      </c>
      <c r="F72" s="94">
        <v>5</v>
      </c>
    </row>
    <row r="73" spans="1:11" ht="3.2" customHeight="1" x14ac:dyDescent="0.2">
      <c r="A73" s="28"/>
      <c r="B73" s="95"/>
      <c r="C73" s="94"/>
      <c r="D73" s="94"/>
      <c r="E73" s="117"/>
      <c r="F73" s="94"/>
    </row>
    <row r="74" spans="1:11" x14ac:dyDescent="0.2">
      <c r="A74" s="28" t="s">
        <v>255</v>
      </c>
      <c r="B74" s="95"/>
      <c r="C74" s="94"/>
      <c r="D74" s="94"/>
      <c r="E74" s="117"/>
      <c r="F74" s="94"/>
    </row>
    <row r="75" spans="1:11" x14ac:dyDescent="0.2">
      <c r="A75" s="91" t="s">
        <v>259</v>
      </c>
      <c r="B75" s="95">
        <v>165.72499999999999</v>
      </c>
      <c r="C75" s="94">
        <v>368</v>
      </c>
      <c r="D75" s="94"/>
      <c r="E75" s="117">
        <v>162.172</v>
      </c>
      <c r="F75" s="94">
        <v>318</v>
      </c>
    </row>
    <row r="76" spans="1:11" x14ac:dyDescent="0.2">
      <c r="A76" s="91" t="s">
        <v>253</v>
      </c>
      <c r="B76" s="95">
        <v>52</v>
      </c>
      <c r="C76" s="94">
        <v>16</v>
      </c>
      <c r="D76" s="94"/>
      <c r="E76" s="117">
        <v>71</v>
      </c>
      <c r="F76" s="94">
        <v>23</v>
      </c>
    </row>
    <row r="77" spans="1:11" x14ac:dyDescent="0.2">
      <c r="A77" s="91" t="s">
        <v>98</v>
      </c>
      <c r="B77" s="95">
        <v>21.611000000000001</v>
      </c>
      <c r="C77" s="94">
        <v>66</v>
      </c>
      <c r="D77" s="94"/>
      <c r="E77" s="117">
        <v>16</v>
      </c>
      <c r="F77" s="94">
        <v>2</v>
      </c>
    </row>
    <row r="78" spans="1:11" x14ac:dyDescent="0.2">
      <c r="A78" s="91" t="s">
        <v>256</v>
      </c>
      <c r="B78" s="95">
        <v>276.98022200000003</v>
      </c>
      <c r="C78" s="94">
        <v>350</v>
      </c>
      <c r="D78" s="94"/>
      <c r="E78" s="117">
        <v>160.27035700000002</v>
      </c>
      <c r="F78" s="94">
        <v>290</v>
      </c>
    </row>
    <row r="79" spans="1:11" ht="3.2" customHeight="1" x14ac:dyDescent="0.2">
      <c r="A79" s="28"/>
      <c r="B79" s="87"/>
      <c r="C79" s="86"/>
      <c r="D79" s="86"/>
      <c r="E79" s="86"/>
      <c r="F79" s="86"/>
    </row>
    <row r="80" spans="1:11" x14ac:dyDescent="0.2">
      <c r="A80" s="31" t="s">
        <v>102</v>
      </c>
      <c r="B80" s="98">
        <f>SUM(B51:B78)+1</f>
        <v>4032.6242219999995</v>
      </c>
      <c r="C80" s="99">
        <v>7869</v>
      </c>
      <c r="D80" s="99"/>
      <c r="E80" s="118">
        <f>SUM(E51:E78)</f>
        <v>4085.9695499999998</v>
      </c>
      <c r="F80" s="99">
        <f>SUM(F51:F78)</f>
        <v>8228</v>
      </c>
      <c r="H80" s="92">
        <f>B80-'Table 1.1'!D13</f>
        <v>-2467.4097780000002</v>
      </c>
      <c r="I80" s="92">
        <f>C80-'Table 1.1'!E13</f>
        <v>-447.90300000000025</v>
      </c>
      <c r="J80" s="92">
        <f>E80-'Table 1.1'!H13</f>
        <v>-2105.2404500000002</v>
      </c>
      <c r="K80" s="92">
        <f>F80-'Table 1.1'!I13</f>
        <v>136.72800000000007</v>
      </c>
    </row>
    <row r="81" spans="1:8" x14ac:dyDescent="0.2">
      <c r="A81" s="28"/>
      <c r="B81" s="32"/>
      <c r="C81" s="32"/>
      <c r="D81" s="32"/>
      <c r="E81" s="32"/>
      <c r="F81" s="32"/>
    </row>
    <row r="82" spans="1:8" s="37" customFormat="1" x14ac:dyDescent="0.2">
      <c r="A82" s="28"/>
      <c r="B82" s="32"/>
      <c r="C82" s="32"/>
      <c r="D82" s="32"/>
      <c r="E82" s="32"/>
      <c r="F82" s="32"/>
    </row>
    <row r="83" spans="1:8" ht="15.75" x14ac:dyDescent="0.25">
      <c r="A83" s="699" t="s">
        <v>66</v>
      </c>
      <c r="B83" s="699"/>
      <c r="C83" s="699"/>
      <c r="D83" s="699"/>
      <c r="E83" s="699"/>
      <c r="F83" s="699"/>
    </row>
    <row r="84" spans="1:8" x14ac:dyDescent="0.2">
      <c r="A84" s="731" t="s">
        <v>181</v>
      </c>
      <c r="B84" s="731"/>
      <c r="C84" s="731"/>
      <c r="D84" s="731"/>
      <c r="E84" s="731"/>
      <c r="F84" s="731"/>
    </row>
    <row r="85" spans="1:8" ht="3.2" customHeight="1" x14ac:dyDescent="0.2">
      <c r="A85" s="62"/>
      <c r="B85" s="62"/>
      <c r="C85" s="62"/>
      <c r="D85" s="62"/>
      <c r="E85" s="62"/>
      <c r="F85" s="62"/>
    </row>
    <row r="86" spans="1:8" x14ac:dyDescent="0.2">
      <c r="A86" s="27"/>
      <c r="B86" s="734" t="str">
        <f>B4</f>
        <v>2011-12</v>
      </c>
      <c r="C86" s="734"/>
      <c r="D86" s="110"/>
      <c r="E86" s="734" t="str">
        <f>E4</f>
        <v>2010-11</v>
      </c>
      <c r="F86" s="734"/>
    </row>
    <row r="87" spans="1:8" x14ac:dyDescent="0.2">
      <c r="A87" s="12"/>
      <c r="B87" s="100" t="s">
        <v>493</v>
      </c>
      <c r="C87" s="101"/>
      <c r="D87" s="101"/>
      <c r="E87" s="102" t="s">
        <v>493</v>
      </c>
      <c r="F87" s="101"/>
    </row>
    <row r="88" spans="1:8" x14ac:dyDescent="0.2">
      <c r="A88" s="12"/>
      <c r="B88" s="100" t="s">
        <v>67</v>
      </c>
      <c r="C88" s="102" t="s">
        <v>490</v>
      </c>
      <c r="D88" s="103"/>
      <c r="E88" s="102" t="s">
        <v>67</v>
      </c>
      <c r="F88" s="102"/>
    </row>
    <row r="89" spans="1:8" x14ac:dyDescent="0.2">
      <c r="A89" s="12"/>
      <c r="B89" s="104" t="s">
        <v>489</v>
      </c>
      <c r="C89" s="102" t="s">
        <v>495</v>
      </c>
      <c r="D89" s="102"/>
      <c r="E89" s="105" t="s">
        <v>489</v>
      </c>
      <c r="F89" s="102" t="s">
        <v>260</v>
      </c>
    </row>
    <row r="90" spans="1:8" x14ac:dyDescent="0.2">
      <c r="A90" s="12"/>
      <c r="B90" s="106" t="s">
        <v>0</v>
      </c>
      <c r="C90" s="103" t="s">
        <v>0</v>
      </c>
      <c r="D90" s="103"/>
      <c r="E90" s="103" t="s">
        <v>0</v>
      </c>
      <c r="F90" s="103" t="s">
        <v>0</v>
      </c>
    </row>
    <row r="91" spans="1:8" x14ac:dyDescent="0.2">
      <c r="A91" s="28"/>
      <c r="B91" s="87"/>
      <c r="C91" s="86"/>
      <c r="D91" s="86"/>
      <c r="E91" s="86"/>
      <c r="F91" s="86"/>
    </row>
    <row r="92" spans="1:8" x14ac:dyDescent="0.2">
      <c r="A92" s="31" t="s">
        <v>103</v>
      </c>
      <c r="B92" s="87"/>
      <c r="C92" s="86"/>
      <c r="D92" s="86"/>
      <c r="E92" s="86"/>
      <c r="F92" s="86"/>
    </row>
    <row r="93" spans="1:8" x14ac:dyDescent="0.2">
      <c r="A93" s="28" t="s">
        <v>244</v>
      </c>
      <c r="B93" s="87"/>
      <c r="C93" s="86"/>
      <c r="D93" s="86"/>
      <c r="E93" s="86"/>
      <c r="F93" s="86"/>
    </row>
    <row r="94" spans="1:8" x14ac:dyDescent="0.2">
      <c r="A94" s="91" t="s">
        <v>99</v>
      </c>
      <c r="B94" s="95">
        <v>186.25299999999999</v>
      </c>
      <c r="C94" s="94">
        <v>215</v>
      </c>
      <c r="D94" s="94"/>
      <c r="E94" s="94">
        <v>134.64699999999999</v>
      </c>
      <c r="F94" s="94">
        <v>309</v>
      </c>
      <c r="H94" s="116">
        <f>B94-E94</f>
        <v>51.605999999999995</v>
      </c>
    </row>
    <row r="95" spans="1:8" ht="3.2" customHeight="1" x14ac:dyDescent="0.2">
      <c r="A95" s="28"/>
      <c r="B95" s="95"/>
      <c r="C95" s="94"/>
      <c r="D95" s="94"/>
      <c r="E95" s="94"/>
      <c r="F95" s="94"/>
      <c r="H95" s="116">
        <f t="shared" ref="H95:H104" si="0">B95-E95</f>
        <v>0</v>
      </c>
    </row>
    <row r="96" spans="1:8" x14ac:dyDescent="0.2">
      <c r="A96" s="28" t="s">
        <v>251</v>
      </c>
      <c r="B96" s="95"/>
      <c r="C96" s="94"/>
      <c r="D96" s="94"/>
      <c r="E96" s="94"/>
      <c r="F96" s="94"/>
      <c r="H96" s="116">
        <f t="shared" si="0"/>
        <v>0</v>
      </c>
    </row>
    <row r="97" spans="1:11" x14ac:dyDescent="0.2">
      <c r="A97" s="91" t="s">
        <v>252</v>
      </c>
      <c r="B97" s="95">
        <v>351</v>
      </c>
      <c r="C97" s="94">
        <v>443</v>
      </c>
      <c r="D97" s="94"/>
      <c r="E97" s="94">
        <v>102.223889</v>
      </c>
      <c r="F97" s="94">
        <v>651</v>
      </c>
      <c r="H97" s="116">
        <f t="shared" si="0"/>
        <v>248.77611100000001</v>
      </c>
    </row>
    <row r="98" spans="1:11" x14ac:dyDescent="0.2">
      <c r="A98" s="91" t="s">
        <v>253</v>
      </c>
      <c r="B98" s="95">
        <v>60</v>
      </c>
      <c r="C98" s="94">
        <v>155</v>
      </c>
      <c r="D98" s="94"/>
      <c r="E98" s="94">
        <v>56.323999999999998</v>
      </c>
      <c r="F98" s="94">
        <v>368</v>
      </c>
      <c r="H98" s="116">
        <f t="shared" si="0"/>
        <v>3.6760000000000019</v>
      </c>
    </row>
    <row r="99" spans="1:11" x14ac:dyDescent="0.2">
      <c r="A99" s="91" t="s">
        <v>254</v>
      </c>
      <c r="B99" s="95">
        <v>0</v>
      </c>
      <c r="C99" s="94">
        <v>0</v>
      </c>
      <c r="D99" s="94"/>
      <c r="E99" s="94">
        <v>0</v>
      </c>
      <c r="F99" s="94">
        <v>5</v>
      </c>
      <c r="H99" s="116">
        <f t="shared" si="0"/>
        <v>0</v>
      </c>
    </row>
    <row r="100" spans="1:11" ht="3.2" customHeight="1" x14ac:dyDescent="0.2">
      <c r="A100" s="28"/>
      <c r="B100" s="95"/>
      <c r="C100" s="94"/>
      <c r="D100" s="94"/>
      <c r="E100" s="94"/>
      <c r="F100" s="94"/>
      <c r="H100" s="116">
        <f t="shared" si="0"/>
        <v>0</v>
      </c>
    </row>
    <row r="101" spans="1:11" x14ac:dyDescent="0.2">
      <c r="A101" s="28" t="s">
        <v>255</v>
      </c>
      <c r="B101" s="95"/>
      <c r="C101" s="94"/>
      <c r="D101" s="94"/>
      <c r="E101" s="94"/>
      <c r="F101" s="94"/>
      <c r="H101" s="116">
        <f t="shared" si="0"/>
        <v>0</v>
      </c>
    </row>
    <row r="102" spans="1:11" x14ac:dyDescent="0.2">
      <c r="A102" s="91" t="s">
        <v>253</v>
      </c>
      <c r="B102" s="95">
        <v>9</v>
      </c>
      <c r="C102" s="94">
        <v>96</v>
      </c>
      <c r="D102" s="94"/>
      <c r="E102" s="94">
        <v>15.385</v>
      </c>
      <c r="F102" s="94">
        <v>180</v>
      </c>
      <c r="H102" s="116">
        <f t="shared" si="0"/>
        <v>-6.3849999999999998</v>
      </c>
    </row>
    <row r="103" spans="1:11" x14ac:dyDescent="0.2">
      <c r="A103" s="91" t="s">
        <v>98</v>
      </c>
      <c r="B103" s="95">
        <v>45</v>
      </c>
      <c r="C103" s="94">
        <v>201</v>
      </c>
      <c r="D103" s="94"/>
      <c r="E103" s="94">
        <v>35.493000000000002</v>
      </c>
      <c r="F103" s="94">
        <v>232</v>
      </c>
      <c r="H103" s="116">
        <f t="shared" si="0"/>
        <v>9.5069999999999979</v>
      </c>
    </row>
    <row r="104" spans="1:11" x14ac:dyDescent="0.2">
      <c r="A104" s="91" t="s">
        <v>30</v>
      </c>
      <c r="B104" s="95">
        <f>'Table 1.1'!D14-SUM('Table 2.1'!B94:B103)</f>
        <v>-463.26999999999992</v>
      </c>
      <c r="C104" s="94">
        <v>350</v>
      </c>
      <c r="D104" s="94"/>
      <c r="E104" s="94">
        <v>46.353110999999998</v>
      </c>
      <c r="F104" s="94">
        <v>233</v>
      </c>
      <c r="H104" s="116">
        <f t="shared" si="0"/>
        <v>-509.62311099999994</v>
      </c>
    </row>
    <row r="105" spans="1:11" ht="3.2" customHeight="1" x14ac:dyDescent="0.2">
      <c r="A105" s="28"/>
      <c r="B105" s="95"/>
      <c r="C105" s="94"/>
      <c r="D105" s="94"/>
      <c r="E105" s="94"/>
      <c r="F105" s="94"/>
    </row>
    <row r="106" spans="1:11" x14ac:dyDescent="0.2">
      <c r="A106" s="31" t="s">
        <v>104</v>
      </c>
      <c r="B106" s="98">
        <f>SUM(B94:B104)</f>
        <v>187.983</v>
      </c>
      <c r="C106" s="99">
        <v>1460</v>
      </c>
      <c r="D106" s="99"/>
      <c r="E106" s="99">
        <f>SUM(E94:E104)</f>
        <v>390.42599999999999</v>
      </c>
      <c r="F106" s="99">
        <f>SUM(F94:F104)</f>
        <v>1978</v>
      </c>
      <c r="H106" s="92">
        <f>B106-'Table 1.1'!D14</f>
        <v>0</v>
      </c>
      <c r="I106" s="92">
        <f>C106-'Table 1.1'!E14</f>
        <v>153.97499999999991</v>
      </c>
      <c r="J106" s="92">
        <f>E106-'Table 1.1'!H14</f>
        <v>258.14699999999999</v>
      </c>
      <c r="K106" s="92">
        <f>F106-'Table 1.1'!I14</f>
        <v>1465.01</v>
      </c>
    </row>
    <row r="107" spans="1:11" ht="3.2" customHeight="1" x14ac:dyDescent="0.2">
      <c r="A107" s="5"/>
      <c r="B107" s="95"/>
      <c r="C107" s="94"/>
      <c r="D107" s="94"/>
      <c r="E107" s="94"/>
      <c r="F107" s="94"/>
    </row>
    <row r="108" spans="1:11" x14ac:dyDescent="0.2">
      <c r="A108" s="31" t="s">
        <v>105</v>
      </c>
      <c r="B108" s="98">
        <f>'Table 1.1'!D15</f>
        <v>1831.6410000000001</v>
      </c>
      <c r="C108" s="99">
        <f>'Table 1.1'!E15</f>
        <v>2452.451</v>
      </c>
      <c r="D108" s="99"/>
      <c r="E108" s="99">
        <f>'Table 1.1'!H15</f>
        <v>1678.5730000000001</v>
      </c>
      <c r="F108" s="99">
        <f>'Table 1.1'!I15</f>
        <v>2261.489</v>
      </c>
      <c r="H108" s="92">
        <f>B108-'Table 1.1'!D15</f>
        <v>0</v>
      </c>
      <c r="I108" s="92">
        <f>C108-'Table 1.1'!E15</f>
        <v>0</v>
      </c>
      <c r="J108" s="92">
        <f>E108-'Table 1.1'!H15</f>
        <v>0</v>
      </c>
      <c r="K108" s="92">
        <f>F108-'Table 1.1'!I15</f>
        <v>0</v>
      </c>
    </row>
    <row r="109" spans="1:11" ht="3.2" customHeight="1" x14ac:dyDescent="0.2">
      <c r="A109" s="28"/>
      <c r="B109" s="95">
        <v>0</v>
      </c>
      <c r="C109" s="94"/>
      <c r="D109" s="94"/>
      <c r="E109" s="94">
        <v>0</v>
      </c>
      <c r="F109" s="94"/>
    </row>
    <row r="110" spans="1:11" x14ac:dyDescent="0.2">
      <c r="A110" s="31" t="s">
        <v>106</v>
      </c>
      <c r="B110" s="98">
        <f>'Table 1.1'!D16</f>
        <v>119.727</v>
      </c>
      <c r="C110" s="99">
        <f>'Table 1.1'!E16</f>
        <v>164.4</v>
      </c>
      <c r="D110" s="99"/>
      <c r="E110" s="99">
        <f>'Table 1.1'!H16</f>
        <v>149.74199999999999</v>
      </c>
      <c r="F110" s="99">
        <f>'Table 1.1'!I16</f>
        <v>196.477</v>
      </c>
      <c r="H110" s="92">
        <f>B110-'Table 1.1'!D16</f>
        <v>0</v>
      </c>
      <c r="I110" s="92">
        <f>C110-'Table 1.1'!E16</f>
        <v>0</v>
      </c>
      <c r="J110" s="92">
        <f>E110-'Table 1.1'!H16</f>
        <v>0</v>
      </c>
      <c r="K110" s="92">
        <f>F110-'Table 1.1'!I16</f>
        <v>0</v>
      </c>
    </row>
    <row r="111" spans="1:11" ht="3.2" customHeight="1" x14ac:dyDescent="0.2">
      <c r="A111" s="28"/>
      <c r="B111" s="95"/>
      <c r="C111" s="94"/>
      <c r="D111" s="94"/>
      <c r="E111" s="94"/>
      <c r="F111" s="94"/>
    </row>
    <row r="112" spans="1:11" x14ac:dyDescent="0.2">
      <c r="A112" s="31" t="s">
        <v>107</v>
      </c>
      <c r="B112" s="95"/>
      <c r="C112" s="94"/>
      <c r="D112" s="94"/>
      <c r="E112" s="94"/>
      <c r="F112" s="94"/>
    </row>
    <row r="113" spans="1:11" x14ac:dyDescent="0.2">
      <c r="A113" s="91" t="s">
        <v>28</v>
      </c>
      <c r="B113" s="95">
        <v>60.872</v>
      </c>
      <c r="C113" s="94">
        <v>720</v>
      </c>
      <c r="D113" s="94"/>
      <c r="E113" s="94">
        <v>106.8</v>
      </c>
      <c r="F113" s="94">
        <v>570</v>
      </c>
      <c r="H113" s="92">
        <f>B113-'Table 1.1'!D18</f>
        <v>-775.1690000000001</v>
      </c>
      <c r="I113" s="92">
        <f>C113-'Table 1.1'!E18</f>
        <v>-968.64499999999998</v>
      </c>
      <c r="J113" s="92">
        <f>E113-'Table 1.1'!H18</f>
        <v>-211.14</v>
      </c>
      <c r="K113" s="92">
        <f>F113-'Table 1.1'!I18</f>
        <v>-266.99199999999996</v>
      </c>
    </row>
    <row r="114" spans="1:11" x14ac:dyDescent="0.2">
      <c r="A114" s="91" t="s">
        <v>108</v>
      </c>
      <c r="B114" s="95">
        <v>253.36</v>
      </c>
      <c r="C114" s="94">
        <v>337</v>
      </c>
      <c r="D114" s="94"/>
      <c r="E114" s="94">
        <v>145.87299999999999</v>
      </c>
      <c r="F114" s="94">
        <v>350</v>
      </c>
      <c r="H114" s="92">
        <f>B114-'Table 1.1'!D19</f>
        <v>-161.375</v>
      </c>
      <c r="I114" s="92">
        <f>C114-'Table 1.1'!E19</f>
        <v>-276.24699999999996</v>
      </c>
      <c r="J114" s="92">
        <f>E114-'Table 1.1'!H19</f>
        <v>-234.30599999999998</v>
      </c>
      <c r="K114" s="92">
        <f>F114-'Table 1.1'!I19</f>
        <v>-183.86699999999996</v>
      </c>
    </row>
    <row r="115" spans="1:11" x14ac:dyDescent="0.2">
      <c r="A115" s="31" t="s">
        <v>109</v>
      </c>
      <c r="B115" s="98">
        <v>314.23200000000003</v>
      </c>
      <c r="C115" s="99">
        <v>1057</v>
      </c>
      <c r="D115" s="99"/>
      <c r="E115" s="99">
        <v>252.673</v>
      </c>
      <c r="F115" s="99">
        <v>920</v>
      </c>
    </row>
    <row r="116" spans="1:11" ht="3.2" customHeight="1" x14ac:dyDescent="0.2">
      <c r="A116" s="28"/>
      <c r="B116" s="95"/>
      <c r="C116" s="94"/>
      <c r="D116" s="94"/>
      <c r="E116" s="94"/>
      <c r="F116" s="94"/>
    </row>
    <row r="117" spans="1:11" x14ac:dyDescent="0.2">
      <c r="A117" s="31" t="s">
        <v>110</v>
      </c>
      <c r="B117" s="98">
        <f>'Table 1.1'!D20</f>
        <v>3865.2139999999999</v>
      </c>
      <c r="C117" s="99">
        <f>'Table 1.1'!E20</f>
        <v>5221.2139999999999</v>
      </c>
      <c r="D117" s="99"/>
      <c r="E117" s="99">
        <f>'Table 1.1'!H20</f>
        <v>3931.384</v>
      </c>
      <c r="F117" s="99">
        <f>'Table 1.1'!I20</f>
        <v>5272.3720000000003</v>
      </c>
      <c r="H117" s="92">
        <f>B117-'Table 1.1'!D20</f>
        <v>0</v>
      </c>
      <c r="I117" s="92">
        <f>C117-'Table 1.1'!E20</f>
        <v>0</v>
      </c>
      <c r="J117" s="92">
        <f>E117-'Table 1.1'!H20</f>
        <v>0</v>
      </c>
      <c r="K117" s="92">
        <f>F117-'Table 1.1'!I20</f>
        <v>0</v>
      </c>
    </row>
    <row r="118" spans="1:11" ht="3.2" customHeight="1" x14ac:dyDescent="0.2">
      <c r="A118" s="28"/>
      <c r="B118" s="95"/>
      <c r="C118" s="94"/>
      <c r="D118" s="94"/>
      <c r="E118" s="94"/>
      <c r="F118" s="94"/>
    </row>
    <row r="119" spans="1:11" x14ac:dyDescent="0.2">
      <c r="A119" s="31" t="s">
        <v>111</v>
      </c>
      <c r="B119" s="95"/>
      <c r="C119" s="94"/>
      <c r="D119" s="94"/>
      <c r="E119" s="94"/>
      <c r="F119" s="94"/>
    </row>
    <row r="120" spans="1:11" x14ac:dyDescent="0.2">
      <c r="A120" s="91" t="s">
        <v>112</v>
      </c>
      <c r="B120" s="95">
        <v>41.625</v>
      </c>
      <c r="C120" s="94">
        <v>67</v>
      </c>
      <c r="D120" s="94"/>
      <c r="E120" s="94">
        <v>40.002000000000002</v>
      </c>
      <c r="F120" s="94">
        <v>76</v>
      </c>
    </row>
    <row r="121" spans="1:11" x14ac:dyDescent="0.2">
      <c r="A121" s="91" t="s">
        <v>113</v>
      </c>
      <c r="B121" s="95">
        <v>67.456999999999994</v>
      </c>
      <c r="C121" s="94">
        <v>194</v>
      </c>
      <c r="D121" s="94"/>
      <c r="E121" s="94">
        <v>75.152000000000001</v>
      </c>
      <c r="F121" s="94">
        <v>136</v>
      </c>
    </row>
    <row r="122" spans="1:11" x14ac:dyDescent="0.2">
      <c r="A122" s="91" t="s">
        <v>114</v>
      </c>
      <c r="B122" s="95">
        <v>120.71499999999867</v>
      </c>
      <c r="C122" s="94">
        <v>187</v>
      </c>
      <c r="D122" s="94"/>
      <c r="E122" s="94">
        <v>100.51599999999826</v>
      </c>
      <c r="F122" s="94">
        <v>193</v>
      </c>
    </row>
    <row r="123" spans="1:11" x14ac:dyDescent="0.2">
      <c r="A123" s="31" t="s">
        <v>115</v>
      </c>
      <c r="B123" s="98">
        <v>229.79699999999866</v>
      </c>
      <c r="C123" s="99">
        <v>448</v>
      </c>
      <c r="D123" s="99"/>
      <c r="E123" s="99">
        <v>215.66999999999825</v>
      </c>
      <c r="F123" s="99">
        <v>405</v>
      </c>
      <c r="H123" s="92">
        <f>B123-'Table 1.1'!D21</f>
        <v>-199.31900000000314</v>
      </c>
      <c r="I123" s="92">
        <f>C123-'Table 1.1'!E21</f>
        <v>-167.40099999999802</v>
      </c>
      <c r="J123" s="92">
        <f>E123-'Table 1.1'!H21</f>
        <v>-212.63699999999881</v>
      </c>
      <c r="K123" s="92">
        <f>F123-'Table 1.1'!I21</f>
        <v>-198.64700000000448</v>
      </c>
    </row>
    <row r="124" spans="1:11" ht="3.2" customHeight="1" x14ac:dyDescent="0.2">
      <c r="A124" s="28"/>
      <c r="B124" s="95">
        <v>0</v>
      </c>
      <c r="C124" s="94"/>
      <c r="D124" s="94"/>
      <c r="E124" s="94">
        <v>0</v>
      </c>
      <c r="F124" s="94"/>
    </row>
    <row r="125" spans="1:11" x14ac:dyDescent="0.2">
      <c r="A125" s="31" t="s">
        <v>116</v>
      </c>
      <c r="B125" s="98">
        <f>B47+B80+B106+B108+B110+B115+B117+B123-1</f>
        <v>14463.626221999999</v>
      </c>
      <c r="C125" s="99">
        <v>23373</v>
      </c>
      <c r="D125" s="99"/>
      <c r="E125" s="99">
        <f>E47+E80+E106+E108+E110+E115+E117+E123-1</f>
        <v>14077.679549999999</v>
      </c>
      <c r="F125" s="99">
        <v>22039</v>
      </c>
      <c r="H125" s="92">
        <f>B125-'Table 1.1'!D22</f>
        <v>-6384.5787780000028</v>
      </c>
      <c r="I125" s="92">
        <f>C125-'Table 1.1'!E22</f>
        <v>-5500.68</v>
      </c>
      <c r="J125" s="92">
        <f>E125-'Table 1.1'!H22</f>
        <v>-5820.0384500000018</v>
      </c>
      <c r="K125" s="92">
        <f>F125-'Table 1.1'!I22</f>
        <v>-4874.0080000000016</v>
      </c>
    </row>
    <row r="126" spans="1:11" x14ac:dyDescent="0.2">
      <c r="B126" s="78"/>
      <c r="C126" s="78"/>
      <c r="D126" s="78"/>
      <c r="E126" s="78"/>
      <c r="F126" s="78"/>
    </row>
    <row r="127" spans="1:11" x14ac:dyDescent="0.2">
      <c r="B127" s="78"/>
      <c r="C127" s="78"/>
      <c r="D127" s="78"/>
      <c r="E127" s="78"/>
      <c r="F127" s="78"/>
    </row>
  </sheetData>
  <mergeCells count="8">
    <mergeCell ref="A1:F1"/>
    <mergeCell ref="A2:F2"/>
    <mergeCell ref="A83:F83"/>
    <mergeCell ref="A84:F84"/>
    <mergeCell ref="B86:C86"/>
    <mergeCell ref="E86:F86"/>
    <mergeCell ref="B4:C4"/>
    <mergeCell ref="E4:F4"/>
  </mergeCells>
  <phoneticPr fontId="0" type="noConversion"/>
  <pageMargins left="0.75" right="0.75" top="1" bottom="1" header="0.5" footer="0.5"/>
  <pageSetup paperSize="9" scale="61" fitToHeight="0"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pageSetUpPr fitToPage="1"/>
  </sheetPr>
  <dimension ref="A1:M119"/>
  <sheetViews>
    <sheetView showGridLines="0" workbookViewId="0">
      <selection activeCell="J27" sqref="J27"/>
    </sheetView>
  </sheetViews>
  <sheetFormatPr defaultRowHeight="12.75" x14ac:dyDescent="0.2"/>
  <cols>
    <col min="1" max="1" width="50.7109375" customWidth="1"/>
    <col min="2" max="3" width="10.7109375" customWidth="1"/>
    <col min="4" max="4" width="2.7109375" customWidth="1"/>
    <col min="5" max="6" width="10.7109375" customWidth="1"/>
    <col min="11" max="11" width="10.140625" bestFit="1" customWidth="1"/>
    <col min="12" max="12" width="18.7109375" bestFit="1" customWidth="1"/>
    <col min="13" max="13" width="18.7109375" customWidth="1"/>
  </cols>
  <sheetData>
    <row r="1" spans="1:8" ht="15.75" x14ac:dyDescent="0.25">
      <c r="A1" s="699" t="s">
        <v>190</v>
      </c>
      <c r="B1" s="699"/>
      <c r="C1" s="699"/>
      <c r="D1" s="699"/>
      <c r="E1" s="699"/>
      <c r="F1" s="699"/>
    </row>
    <row r="2" spans="1:8" x14ac:dyDescent="0.2">
      <c r="A2" s="731" t="s">
        <v>117</v>
      </c>
      <c r="B2" s="731"/>
      <c r="C2" s="731"/>
      <c r="D2" s="731"/>
      <c r="E2" s="731"/>
      <c r="F2" s="731"/>
    </row>
    <row r="3" spans="1:8" ht="3.2" customHeight="1" x14ac:dyDescent="0.2">
      <c r="A3" s="66"/>
      <c r="B3" s="62"/>
      <c r="C3" s="62"/>
      <c r="D3" s="62"/>
      <c r="E3" s="62"/>
      <c r="F3" s="62"/>
    </row>
    <row r="4" spans="1:8" x14ac:dyDescent="0.2">
      <c r="A4" s="111"/>
      <c r="B4" s="735" t="s">
        <v>488</v>
      </c>
      <c r="C4" s="735"/>
      <c r="D4" s="112"/>
      <c r="E4" s="735" t="s">
        <v>258</v>
      </c>
      <c r="F4" s="735"/>
    </row>
    <row r="5" spans="1:8" x14ac:dyDescent="0.2">
      <c r="A5" s="46"/>
      <c r="B5" s="100" t="s">
        <v>493</v>
      </c>
      <c r="C5" s="101"/>
      <c r="D5" s="101"/>
      <c r="E5" s="102" t="s">
        <v>493</v>
      </c>
      <c r="F5" s="101"/>
    </row>
    <row r="6" spans="1:8" x14ac:dyDescent="0.2">
      <c r="A6" s="46"/>
      <c r="B6" s="100" t="s">
        <v>67</v>
      </c>
      <c r="C6" s="102" t="s">
        <v>490</v>
      </c>
      <c r="D6" s="103"/>
      <c r="E6" s="102" t="s">
        <v>67</v>
      </c>
      <c r="F6" s="102"/>
    </row>
    <row r="7" spans="1:8" x14ac:dyDescent="0.2">
      <c r="A7" s="46"/>
      <c r="B7" s="104" t="s">
        <v>489</v>
      </c>
      <c r="C7" s="102" t="s">
        <v>495</v>
      </c>
      <c r="D7" s="102"/>
      <c r="E7" s="105" t="s">
        <v>489</v>
      </c>
      <c r="F7" s="102" t="s">
        <v>260</v>
      </c>
    </row>
    <row r="8" spans="1:8" x14ac:dyDescent="0.2">
      <c r="A8" s="46"/>
      <c r="B8" s="106" t="s">
        <v>0</v>
      </c>
      <c r="C8" s="103" t="s">
        <v>0</v>
      </c>
      <c r="D8" s="103"/>
      <c r="E8" s="103" t="s">
        <v>0</v>
      </c>
      <c r="F8" s="103" t="s">
        <v>0</v>
      </c>
    </row>
    <row r="9" spans="1:8" x14ac:dyDescent="0.2">
      <c r="A9" s="31" t="s">
        <v>68</v>
      </c>
      <c r="B9" s="36"/>
      <c r="C9" s="15"/>
      <c r="D9" s="15"/>
      <c r="E9" s="15"/>
      <c r="F9" s="15"/>
    </row>
    <row r="10" spans="1:8" x14ac:dyDescent="0.2">
      <c r="A10" s="28" t="s">
        <v>69</v>
      </c>
      <c r="B10" s="87"/>
      <c r="C10" s="86"/>
      <c r="D10" s="86"/>
      <c r="E10" s="86"/>
      <c r="F10" s="86"/>
      <c r="H10" s="61"/>
    </row>
    <row r="11" spans="1:8" x14ac:dyDescent="0.2">
      <c r="A11" s="90" t="s">
        <v>70</v>
      </c>
      <c r="B11" s="96">
        <v>1272.605</v>
      </c>
      <c r="C11" s="97">
        <v>2586.424</v>
      </c>
      <c r="D11" s="97"/>
      <c r="E11" s="97">
        <v>1149.796</v>
      </c>
      <c r="F11" s="97">
        <v>2241</v>
      </c>
      <c r="G11" s="116"/>
      <c r="H11" s="61"/>
    </row>
    <row r="12" spans="1:8" ht="3.2" customHeight="1" x14ac:dyDescent="0.2">
      <c r="A12" s="28"/>
      <c r="B12" s="95"/>
      <c r="C12" s="94"/>
      <c r="D12" s="94"/>
      <c r="E12" s="94"/>
      <c r="F12" s="94"/>
      <c r="G12" s="116"/>
      <c r="H12" s="61"/>
    </row>
    <row r="13" spans="1:8" x14ac:dyDescent="0.2">
      <c r="A13" s="28" t="s">
        <v>71</v>
      </c>
      <c r="B13" s="95"/>
      <c r="C13" s="94"/>
      <c r="D13" s="94"/>
      <c r="E13" s="94"/>
      <c r="F13" s="94"/>
      <c r="G13" s="116"/>
      <c r="H13" s="61"/>
    </row>
    <row r="14" spans="1:8" x14ac:dyDescent="0.2">
      <c r="A14" s="90" t="s">
        <v>72</v>
      </c>
      <c r="B14" s="96">
        <v>491.702</v>
      </c>
      <c r="C14" s="97">
        <v>482.16500000000002</v>
      </c>
      <c r="D14" s="97"/>
      <c r="E14" s="97">
        <v>463.01600000000002</v>
      </c>
      <c r="F14" s="97">
        <v>484</v>
      </c>
      <c r="G14" s="116"/>
      <c r="H14" s="61"/>
    </row>
    <row r="15" spans="1:8" ht="3.2" customHeight="1" x14ac:dyDescent="0.2">
      <c r="A15" s="91"/>
      <c r="B15" s="95">
        <v>0</v>
      </c>
      <c r="C15" s="94"/>
      <c r="D15" s="94"/>
      <c r="E15" s="94">
        <v>0</v>
      </c>
      <c r="F15" s="94">
        <v>0</v>
      </c>
      <c r="G15" s="116"/>
      <c r="H15" s="61"/>
    </row>
    <row r="16" spans="1:8" x14ac:dyDescent="0.2">
      <c r="A16" s="91" t="s">
        <v>73</v>
      </c>
      <c r="B16" s="95">
        <v>600.91</v>
      </c>
      <c r="C16" s="94">
        <v>1254.3</v>
      </c>
      <c r="D16" s="94"/>
      <c r="E16" s="94">
        <v>690.31899999999996</v>
      </c>
      <c r="F16" s="94">
        <v>1551</v>
      </c>
      <c r="G16" s="116"/>
      <c r="H16" s="61"/>
    </row>
    <row r="17" spans="1:8" x14ac:dyDescent="0.2">
      <c r="A17" s="91" t="s">
        <v>74</v>
      </c>
      <c r="B17" s="95">
        <v>31.395</v>
      </c>
      <c r="C17" s="94">
        <v>45.5</v>
      </c>
      <c r="D17" s="94"/>
      <c r="E17" s="94">
        <v>52.212000000000003</v>
      </c>
      <c r="F17" s="94">
        <v>87</v>
      </c>
      <c r="G17" s="116"/>
      <c r="H17" s="61"/>
    </row>
    <row r="18" spans="1:8" x14ac:dyDescent="0.2">
      <c r="A18" s="90" t="s">
        <v>75</v>
      </c>
      <c r="B18" s="96">
        <v>632.30499999999995</v>
      </c>
      <c r="C18" s="97">
        <v>1299.8</v>
      </c>
      <c r="D18" s="97"/>
      <c r="E18" s="97">
        <v>742.53099999999995</v>
      </c>
      <c r="F18" s="97">
        <v>1639</v>
      </c>
      <c r="G18" s="116"/>
      <c r="H18" s="61"/>
    </row>
    <row r="19" spans="1:8" ht="3.2" customHeight="1" x14ac:dyDescent="0.2">
      <c r="A19" s="91"/>
      <c r="B19" s="95"/>
      <c r="C19" s="94"/>
      <c r="D19" s="94"/>
      <c r="E19" s="94"/>
      <c r="F19" s="94"/>
      <c r="G19" s="116"/>
      <c r="H19" s="61"/>
    </row>
    <row r="20" spans="1:8" x14ac:dyDescent="0.2">
      <c r="A20" s="91" t="s">
        <v>76</v>
      </c>
      <c r="B20" s="95">
        <v>0</v>
      </c>
      <c r="C20" s="94">
        <v>0</v>
      </c>
      <c r="D20" s="94"/>
      <c r="E20" s="94">
        <v>0</v>
      </c>
      <c r="F20" s="94">
        <v>0</v>
      </c>
      <c r="G20" s="116"/>
      <c r="H20" s="61"/>
    </row>
    <row r="21" spans="1:8" x14ac:dyDescent="0.2">
      <c r="A21" s="91" t="s">
        <v>77</v>
      </c>
      <c r="B21" s="95">
        <v>78.207999999999998</v>
      </c>
      <c r="C21" s="94">
        <v>79.400000000000006</v>
      </c>
      <c r="D21" s="94"/>
      <c r="E21" s="94">
        <v>67.866</v>
      </c>
      <c r="F21" s="94">
        <v>78</v>
      </c>
      <c r="G21" s="116"/>
      <c r="H21" s="61"/>
    </row>
    <row r="22" spans="1:8" x14ac:dyDescent="0.2">
      <c r="A22" s="91" t="s">
        <v>78</v>
      </c>
      <c r="B22" s="95">
        <v>132.292</v>
      </c>
      <c r="C22" s="94">
        <v>201.19399999999999</v>
      </c>
      <c r="D22" s="94"/>
      <c r="E22" s="94">
        <v>109.53700000000001</v>
      </c>
      <c r="F22" s="94">
        <v>165</v>
      </c>
      <c r="G22" s="116"/>
      <c r="H22" s="61"/>
    </row>
    <row r="23" spans="1:8" x14ac:dyDescent="0.2">
      <c r="A23" s="91" t="s">
        <v>79</v>
      </c>
      <c r="B23" s="95">
        <v>0</v>
      </c>
      <c r="C23" s="94">
        <v>1.5489999999999999</v>
      </c>
      <c r="D23" s="94"/>
      <c r="E23" s="94">
        <v>0.97599999999999998</v>
      </c>
      <c r="F23" s="94">
        <v>1</v>
      </c>
      <c r="G23" s="116"/>
      <c r="H23" s="61"/>
    </row>
    <row r="24" spans="1:8" x14ac:dyDescent="0.2">
      <c r="A24" s="90" t="s">
        <v>80</v>
      </c>
      <c r="B24" s="96">
        <v>211.19799999999998</v>
      </c>
      <c r="C24" s="97">
        <v>282.16299999999995</v>
      </c>
      <c r="D24" s="97"/>
      <c r="E24" s="97">
        <v>178.80799999999999</v>
      </c>
      <c r="F24" s="97">
        <v>245</v>
      </c>
      <c r="G24" s="116"/>
      <c r="H24" s="61"/>
    </row>
    <row r="25" spans="1:8" ht="3.2" customHeight="1" x14ac:dyDescent="0.2">
      <c r="A25" s="28"/>
      <c r="B25" s="95"/>
      <c r="C25" s="94"/>
      <c r="D25" s="94"/>
      <c r="E25" s="94"/>
      <c r="F25" s="94"/>
      <c r="G25" s="116"/>
      <c r="H25" s="61"/>
    </row>
    <row r="26" spans="1:8" x14ac:dyDescent="0.2">
      <c r="A26" s="28" t="s">
        <v>81</v>
      </c>
      <c r="B26" s="95"/>
      <c r="C26" s="94"/>
      <c r="D26" s="94"/>
      <c r="E26" s="94"/>
      <c r="F26" s="94"/>
      <c r="G26" s="116"/>
      <c r="H26" s="61"/>
    </row>
    <row r="27" spans="1:8" x14ac:dyDescent="0.2">
      <c r="A27" s="91" t="s">
        <v>82</v>
      </c>
      <c r="B27" s="95">
        <v>0</v>
      </c>
      <c r="C27" s="94">
        <v>0</v>
      </c>
      <c r="D27" s="94"/>
      <c r="E27" s="94">
        <v>0</v>
      </c>
      <c r="F27" s="94">
        <v>0</v>
      </c>
      <c r="G27" s="116"/>
      <c r="H27" s="61"/>
    </row>
    <row r="28" spans="1:8" x14ac:dyDescent="0.2">
      <c r="A28" s="91" t="s">
        <v>83</v>
      </c>
      <c r="B28" s="95">
        <v>0</v>
      </c>
      <c r="C28" s="94">
        <v>0.5</v>
      </c>
      <c r="D28" s="94"/>
      <c r="E28" s="94">
        <v>0</v>
      </c>
      <c r="F28" s="94">
        <v>0</v>
      </c>
      <c r="G28" s="116"/>
      <c r="H28" s="61"/>
    </row>
    <row r="29" spans="1:8" x14ac:dyDescent="0.2">
      <c r="A29" s="91" t="s">
        <v>84</v>
      </c>
      <c r="B29" s="95">
        <v>47.088000000000001</v>
      </c>
      <c r="C29" s="94">
        <v>112</v>
      </c>
      <c r="D29" s="94"/>
      <c r="E29" s="94">
        <v>46.12</v>
      </c>
      <c r="F29" s="94">
        <v>92</v>
      </c>
      <c r="G29" s="116"/>
      <c r="H29" s="61"/>
    </row>
    <row r="30" spans="1:8" x14ac:dyDescent="0.2">
      <c r="A30" s="91" t="s">
        <v>85</v>
      </c>
      <c r="B30" s="95">
        <v>0</v>
      </c>
      <c r="C30" s="94">
        <v>0</v>
      </c>
      <c r="D30" s="94"/>
      <c r="E30" s="94">
        <v>0</v>
      </c>
      <c r="F30" s="94">
        <v>0</v>
      </c>
      <c r="G30" s="116"/>
      <c r="H30" s="61"/>
    </row>
    <row r="31" spans="1:8" x14ac:dyDescent="0.2">
      <c r="A31" s="91" t="s">
        <v>30</v>
      </c>
      <c r="B31" s="95">
        <f>'Table 2.1'!B31</f>
        <v>20</v>
      </c>
      <c r="C31" s="94"/>
      <c r="D31" s="94"/>
      <c r="E31" s="94"/>
      <c r="F31" s="94"/>
      <c r="G31" s="116"/>
      <c r="H31" s="61"/>
    </row>
    <row r="32" spans="1:8" x14ac:dyDescent="0.2">
      <c r="A32" s="90" t="s">
        <v>86</v>
      </c>
      <c r="B32" s="96">
        <v>67.259999999999991</v>
      </c>
      <c r="C32" s="97">
        <v>112.5</v>
      </c>
      <c r="D32" s="97"/>
      <c r="E32" s="97">
        <v>46.284999999999997</v>
      </c>
      <c r="F32" s="97">
        <v>92</v>
      </c>
      <c r="G32" s="116"/>
      <c r="H32" s="61"/>
    </row>
    <row r="33" spans="1:13" ht="3.2" customHeight="1" x14ac:dyDescent="0.2">
      <c r="A33" s="91"/>
      <c r="B33" s="95">
        <v>0</v>
      </c>
      <c r="C33" s="94"/>
      <c r="D33" s="94"/>
      <c r="E33" s="94">
        <v>0</v>
      </c>
      <c r="F33" s="94">
        <v>0</v>
      </c>
      <c r="G33" s="116"/>
      <c r="H33" s="61"/>
    </row>
    <row r="34" spans="1:13" x14ac:dyDescent="0.2">
      <c r="A34" s="91" t="s">
        <v>87</v>
      </c>
      <c r="B34" s="95">
        <v>224.84700000000001</v>
      </c>
      <c r="C34" s="94">
        <v>431.4</v>
      </c>
      <c r="D34" s="94"/>
      <c r="E34" s="94">
        <v>207.81700000000001</v>
      </c>
      <c r="F34" s="94">
        <v>404</v>
      </c>
      <c r="G34" s="116"/>
      <c r="H34" s="61"/>
    </row>
    <row r="35" spans="1:13" x14ac:dyDescent="0.2">
      <c r="A35" s="91" t="s">
        <v>30</v>
      </c>
      <c r="B35" s="95">
        <v>16.234999999999999</v>
      </c>
      <c r="C35" s="94">
        <v>22.006</v>
      </c>
      <c r="D35" s="94"/>
      <c r="E35" s="94">
        <v>10.699</v>
      </c>
      <c r="F35" s="94">
        <v>23</v>
      </c>
      <c r="G35" s="116"/>
      <c r="H35" s="61"/>
    </row>
    <row r="36" spans="1:13" x14ac:dyDescent="0.2">
      <c r="A36" s="90" t="s">
        <v>88</v>
      </c>
      <c r="B36" s="96">
        <v>241.08199999999999</v>
      </c>
      <c r="C36" s="97">
        <v>453.40599999999995</v>
      </c>
      <c r="D36" s="97"/>
      <c r="E36" s="97">
        <v>218.51600000000002</v>
      </c>
      <c r="F36" s="97">
        <v>428</v>
      </c>
      <c r="G36" s="116"/>
      <c r="H36" s="61"/>
    </row>
    <row r="37" spans="1:13" ht="3.2" customHeight="1" x14ac:dyDescent="0.2">
      <c r="A37" s="28"/>
      <c r="B37" s="95"/>
      <c r="C37" s="94"/>
      <c r="D37" s="94"/>
      <c r="E37" s="94"/>
      <c r="F37" s="94"/>
      <c r="G37" s="116"/>
      <c r="H37" s="61"/>
    </row>
    <row r="38" spans="1:13" x14ac:dyDescent="0.2">
      <c r="A38" s="28" t="s">
        <v>89</v>
      </c>
      <c r="B38" s="95"/>
      <c r="C38" s="94"/>
      <c r="D38" s="94"/>
      <c r="E38" s="94"/>
      <c r="F38" s="94"/>
      <c r="G38" s="116"/>
      <c r="H38" s="61"/>
    </row>
    <row r="39" spans="1:13" x14ac:dyDescent="0.2">
      <c r="A39" s="91" t="s">
        <v>90</v>
      </c>
      <c r="B39" s="95">
        <v>167.714</v>
      </c>
      <c r="C39" s="94">
        <v>349.8</v>
      </c>
      <c r="D39" s="94"/>
      <c r="E39" s="94">
        <v>158.82300000000001</v>
      </c>
      <c r="F39" s="94">
        <v>331</v>
      </c>
      <c r="G39" s="116"/>
      <c r="H39" s="61"/>
    </row>
    <row r="40" spans="1:13" x14ac:dyDescent="0.2">
      <c r="A40" s="91" t="s">
        <v>91</v>
      </c>
      <c r="B40" s="95">
        <v>1</v>
      </c>
      <c r="C40" s="94">
        <v>5.0999999999999996</v>
      </c>
      <c r="D40" s="94"/>
      <c r="E40" s="94">
        <v>1.88</v>
      </c>
      <c r="F40" s="94">
        <v>4</v>
      </c>
      <c r="G40" s="116"/>
      <c r="H40" s="61"/>
    </row>
    <row r="41" spans="1:13" x14ac:dyDescent="0.2">
      <c r="A41" s="91" t="s">
        <v>92</v>
      </c>
      <c r="B41" s="95">
        <v>22.062000000000001</v>
      </c>
      <c r="C41" s="94">
        <v>44.82</v>
      </c>
      <c r="D41" s="94"/>
      <c r="E41" s="94">
        <v>21.183</v>
      </c>
      <c r="F41" s="94">
        <v>43</v>
      </c>
      <c r="G41" s="116"/>
      <c r="H41" s="61"/>
    </row>
    <row r="42" spans="1:13" x14ac:dyDescent="0.2">
      <c r="A42" s="91" t="s">
        <v>93</v>
      </c>
      <c r="B42" s="95">
        <v>270.39999999999998</v>
      </c>
      <c r="C42" s="94">
        <v>545.98800000000006</v>
      </c>
      <c r="D42" s="94"/>
      <c r="E42" s="94">
        <v>252.10499999999999</v>
      </c>
      <c r="F42" s="94">
        <v>515</v>
      </c>
      <c r="G42" s="116"/>
      <c r="H42" s="61"/>
    </row>
    <row r="43" spans="1:13" x14ac:dyDescent="0.2">
      <c r="A43" s="90" t="s">
        <v>94</v>
      </c>
      <c r="B43" s="96">
        <v>461.58699999999999</v>
      </c>
      <c r="C43" s="97">
        <v>945.70800000000008</v>
      </c>
      <c r="D43" s="97"/>
      <c r="E43" s="97">
        <v>433.99099999999999</v>
      </c>
      <c r="F43" s="97">
        <v>895</v>
      </c>
      <c r="G43" s="116"/>
      <c r="H43" s="61"/>
    </row>
    <row r="44" spans="1:13" ht="3.2" customHeight="1" x14ac:dyDescent="0.2">
      <c r="A44" s="90"/>
      <c r="B44" s="96"/>
      <c r="C44" s="97"/>
      <c r="D44" s="97"/>
      <c r="E44" s="97"/>
      <c r="F44" s="97"/>
      <c r="G44" s="116"/>
      <c r="H44" s="61"/>
    </row>
    <row r="45" spans="1:13" x14ac:dyDescent="0.2">
      <c r="A45" s="90" t="s">
        <v>263</v>
      </c>
      <c r="B45" s="96">
        <v>350</v>
      </c>
      <c r="C45" s="97">
        <v>0</v>
      </c>
      <c r="D45" s="97"/>
      <c r="E45" s="97">
        <v>0</v>
      </c>
      <c r="F45" s="97">
        <v>0</v>
      </c>
      <c r="G45" s="116"/>
      <c r="H45" s="61"/>
    </row>
    <row r="46" spans="1:13" ht="3.2" customHeight="1" x14ac:dyDescent="0.2">
      <c r="A46" s="28"/>
      <c r="B46" s="95"/>
      <c r="C46" s="94"/>
      <c r="D46" s="94"/>
      <c r="E46" s="94"/>
      <c r="F46" s="94"/>
      <c r="G46" s="116"/>
      <c r="H46" s="61"/>
    </row>
    <row r="47" spans="1:13" x14ac:dyDescent="0.2">
      <c r="A47" s="31" t="s">
        <v>95</v>
      </c>
      <c r="B47" s="98">
        <f>B11+B18+B14+B24+B36+B32+B43+B45</f>
        <v>3727.739</v>
      </c>
      <c r="C47" s="118">
        <f>C11+C18+C14+C24+C36+C32+C43+C45</f>
        <v>6162.1659999999993</v>
      </c>
      <c r="D47" s="118"/>
      <c r="E47" s="118">
        <f>E11+E18+E14+E24+E36+E32+E43+E45</f>
        <v>3232.9429999999998</v>
      </c>
      <c r="F47" s="118">
        <f>F11+F18+F14+F24+F36+F32+F43+F45+2</f>
        <v>6026</v>
      </c>
      <c r="G47" s="116"/>
      <c r="H47" s="92">
        <f>B47-'Table 1.5'!D11</f>
        <v>-2571.2849999999976</v>
      </c>
      <c r="I47" s="92">
        <f>C47-'Table 1.5'!E11</f>
        <v>-1848.1720000000014</v>
      </c>
      <c r="J47" s="92"/>
      <c r="K47" s="92">
        <f>E47-'Table 1.5'!H11</f>
        <v>-3089.5240000000008</v>
      </c>
      <c r="L47" s="92">
        <f>F47-'Table 1.5'!I11</f>
        <v>-2091.1009999999997</v>
      </c>
      <c r="M47" s="92"/>
    </row>
    <row r="48" spans="1:13" ht="3.2" customHeight="1" x14ac:dyDescent="0.2">
      <c r="A48" s="28"/>
      <c r="B48" s="95"/>
      <c r="C48" s="94"/>
      <c r="D48" s="94"/>
      <c r="E48" s="94"/>
      <c r="F48" s="94"/>
    </row>
    <row r="49" spans="1:7" x14ac:dyDescent="0.2">
      <c r="A49" s="31" t="s">
        <v>96</v>
      </c>
      <c r="B49" s="95"/>
      <c r="C49" s="94"/>
      <c r="D49" s="94"/>
      <c r="E49" s="94"/>
      <c r="F49" s="94"/>
    </row>
    <row r="50" spans="1:7" x14ac:dyDescent="0.2">
      <c r="A50" s="28" t="s">
        <v>97</v>
      </c>
      <c r="B50" s="95"/>
      <c r="C50" s="94"/>
      <c r="D50" s="94"/>
      <c r="E50" s="94"/>
      <c r="F50" s="94"/>
    </row>
    <row r="51" spans="1:7" x14ac:dyDescent="0.2">
      <c r="A51" s="91" t="s">
        <v>241</v>
      </c>
      <c r="B51" s="95">
        <f>'Table 2.1'!B51</f>
        <v>1667.077</v>
      </c>
      <c r="C51" s="94">
        <f>'Table 2.1'!C51</f>
        <v>3270</v>
      </c>
      <c r="D51" s="94"/>
      <c r="E51" s="94">
        <f>'Table 2.1'!E51</f>
        <v>1686.277</v>
      </c>
      <c r="F51" s="94">
        <f>'Table 2.1'!F51</f>
        <v>3590</v>
      </c>
      <c r="G51" s="86"/>
    </row>
    <row r="52" spans="1:7" x14ac:dyDescent="0.2">
      <c r="A52" s="91" t="s">
        <v>242</v>
      </c>
      <c r="B52" s="95">
        <f>'Table 2.1'!B52</f>
        <v>474.83</v>
      </c>
      <c r="C52" s="94">
        <f>'Table 2.1'!C52</f>
        <v>869</v>
      </c>
      <c r="D52" s="94"/>
      <c r="E52" s="94">
        <f>'Table 2.1'!E52</f>
        <v>343.56099999999998</v>
      </c>
      <c r="F52" s="94">
        <f>'Table 2.1'!F52</f>
        <v>897</v>
      </c>
      <c r="G52" s="86"/>
    </row>
    <row r="53" spans="1:7" x14ac:dyDescent="0.2">
      <c r="A53" s="91" t="s">
        <v>243</v>
      </c>
      <c r="B53" s="95">
        <f>'Table 2.1'!B53</f>
        <v>23.498999999999999</v>
      </c>
      <c r="C53" s="94">
        <f>'Table 2.1'!C53</f>
        <v>48</v>
      </c>
      <c r="D53" s="94"/>
      <c r="E53" s="94">
        <f>'Table 2.1'!E53</f>
        <v>21.686</v>
      </c>
      <c r="F53" s="94">
        <f>'Table 2.1'!F53</f>
        <v>50</v>
      </c>
      <c r="G53" s="86"/>
    </row>
    <row r="54" spans="1:7" ht="3.2" customHeight="1" x14ac:dyDescent="0.2">
      <c r="A54" s="28"/>
      <c r="B54" s="95"/>
      <c r="C54" s="94"/>
      <c r="D54" s="94"/>
      <c r="E54" s="94"/>
      <c r="F54" s="94"/>
      <c r="G54" s="86"/>
    </row>
    <row r="55" spans="1:7" x14ac:dyDescent="0.2">
      <c r="A55" s="28" t="s">
        <v>244</v>
      </c>
      <c r="B55" s="95"/>
      <c r="C55" s="94"/>
      <c r="D55" s="94"/>
      <c r="E55" s="94"/>
      <c r="F55" s="94"/>
      <c r="G55" s="86"/>
    </row>
    <row r="56" spans="1:7" x14ac:dyDescent="0.2">
      <c r="A56" s="91" t="s">
        <v>99</v>
      </c>
      <c r="B56" s="95">
        <f>'Table 2.1'!B56</f>
        <v>402.68</v>
      </c>
      <c r="C56" s="94">
        <f>'Table 2.1'!C56</f>
        <v>712</v>
      </c>
      <c r="D56" s="94"/>
      <c r="E56" s="94">
        <f>'Table 2.1'!E56</f>
        <v>417.04700000000003</v>
      </c>
      <c r="F56" s="94">
        <f>'Table 2.1'!F56</f>
        <v>769</v>
      </c>
      <c r="G56" s="86"/>
    </row>
    <row r="57" spans="1:7" x14ac:dyDescent="0.2">
      <c r="A57" s="91" t="s">
        <v>100</v>
      </c>
      <c r="B57" s="95">
        <f>'Table 2.1'!B57</f>
        <v>92.105999999999995</v>
      </c>
      <c r="C57" s="94">
        <f>'Table 2.1'!C57</f>
        <v>110</v>
      </c>
      <c r="D57" s="94"/>
      <c r="E57" s="94">
        <f>'Table 2.1'!E57</f>
        <v>84.917000000000002</v>
      </c>
      <c r="F57" s="94">
        <f>'Table 2.1'!F57</f>
        <v>136</v>
      </c>
      <c r="G57" s="86"/>
    </row>
    <row r="58" spans="1:7" x14ac:dyDescent="0.2">
      <c r="A58" s="91" t="s">
        <v>101</v>
      </c>
      <c r="B58" s="95">
        <f>'Table 2.1'!B58</f>
        <v>60.956000000000003</v>
      </c>
      <c r="C58" s="94">
        <f>'Table 2.1'!C58</f>
        <v>72</v>
      </c>
      <c r="D58" s="94"/>
      <c r="E58" s="94">
        <f>'Table 2.1'!E58</f>
        <v>56.124000000000002</v>
      </c>
      <c r="F58" s="94">
        <f>'Table 2.1'!F58</f>
        <v>90</v>
      </c>
      <c r="G58" s="86"/>
    </row>
    <row r="59" spans="1:7" x14ac:dyDescent="0.2">
      <c r="A59" s="91" t="s">
        <v>245</v>
      </c>
      <c r="B59" s="95">
        <f>'Table 2.1'!B59</f>
        <v>25.428000000000001</v>
      </c>
      <c r="C59" s="94">
        <f>'Table 2.1'!C59</f>
        <v>26</v>
      </c>
      <c r="D59" s="94"/>
      <c r="E59" s="94">
        <f>'Table 2.1'!E59</f>
        <v>87.581000000000003</v>
      </c>
      <c r="F59" s="94">
        <f>'Table 2.1'!F59</f>
        <v>168</v>
      </c>
      <c r="G59" s="86"/>
    </row>
    <row r="60" spans="1:7" x14ac:dyDescent="0.2">
      <c r="A60" s="91" t="s">
        <v>30</v>
      </c>
      <c r="B60" s="95">
        <f>'Table 2.1'!B60</f>
        <v>0</v>
      </c>
      <c r="C60" s="94">
        <f>'Table 2.1'!C60</f>
        <v>25</v>
      </c>
      <c r="D60" s="94"/>
      <c r="E60" s="94">
        <f>'Table 2.1'!E60</f>
        <v>0</v>
      </c>
      <c r="F60" s="94">
        <f>'Table 2.1'!F60</f>
        <v>0</v>
      </c>
      <c r="G60" s="86"/>
    </row>
    <row r="61" spans="1:7" ht="3.2" customHeight="1" x14ac:dyDescent="0.2">
      <c r="A61" s="28"/>
      <c r="B61" s="95"/>
      <c r="C61" s="94"/>
      <c r="D61" s="94"/>
      <c r="E61" s="94"/>
      <c r="F61" s="94"/>
      <c r="G61" s="86"/>
    </row>
    <row r="62" spans="1:7" x14ac:dyDescent="0.2">
      <c r="A62" s="28" t="s">
        <v>246</v>
      </c>
      <c r="B62" s="95"/>
      <c r="C62" s="94"/>
      <c r="D62" s="94"/>
      <c r="E62" s="94"/>
      <c r="F62" s="94"/>
      <c r="G62" s="86"/>
    </row>
    <row r="63" spans="1:7" x14ac:dyDescent="0.2">
      <c r="A63" s="91" t="s">
        <v>248</v>
      </c>
      <c r="B63" s="95">
        <f>'Table 2.1'!B63</f>
        <v>614.99800000000005</v>
      </c>
      <c r="C63" s="94">
        <f>'Table 2.1'!C63</f>
        <v>1230</v>
      </c>
      <c r="D63" s="94"/>
      <c r="E63" s="94">
        <f>'Table 2.1'!E63</f>
        <v>567.79200000000003</v>
      </c>
      <c r="F63" s="94">
        <f>'Table 2.1'!F63</f>
        <v>1136</v>
      </c>
      <c r="G63" s="86"/>
    </row>
    <row r="64" spans="1:7" x14ac:dyDescent="0.2">
      <c r="A64" s="91" t="s">
        <v>247</v>
      </c>
      <c r="B64" s="95">
        <f>'Table 2.1'!B64</f>
        <v>102.506</v>
      </c>
      <c r="C64" s="94">
        <f>'Table 2.1'!C64</f>
        <v>353</v>
      </c>
      <c r="D64" s="94"/>
      <c r="E64" s="94">
        <f>'Table 2.1'!E64</f>
        <v>164.59098600000002</v>
      </c>
      <c r="F64" s="94">
        <f>'Table 2.1'!F64</f>
        <v>329</v>
      </c>
      <c r="G64" s="86"/>
    </row>
    <row r="65" spans="1:13" x14ac:dyDescent="0.2">
      <c r="A65" s="91" t="s">
        <v>249</v>
      </c>
      <c r="B65" s="95">
        <f>'Table 2.1'!B65</f>
        <v>29.440999999999999</v>
      </c>
      <c r="C65" s="94">
        <f>'Table 2.1'!C65</f>
        <v>135</v>
      </c>
      <c r="D65" s="94"/>
      <c r="E65" s="94">
        <f>'Table 2.1'!E65</f>
        <v>65.866835999999992</v>
      </c>
      <c r="F65" s="94">
        <f>'Table 2.1'!F65</f>
        <v>132</v>
      </c>
      <c r="G65" s="86"/>
    </row>
    <row r="66" spans="1:13" x14ac:dyDescent="0.2">
      <c r="A66" s="91" t="s">
        <v>250</v>
      </c>
      <c r="B66" s="95">
        <f>'Table 2.1'!B66</f>
        <v>11.225</v>
      </c>
      <c r="C66" s="94">
        <f>'Table 2.1'!C66</f>
        <v>95</v>
      </c>
      <c r="D66" s="94"/>
      <c r="E66" s="94">
        <f>'Table 2.1'!E66</f>
        <v>38.774190000000004</v>
      </c>
      <c r="F66" s="94">
        <f>'Table 2.1'!F66</f>
        <v>78</v>
      </c>
      <c r="G66" s="86"/>
    </row>
    <row r="67" spans="1:13" x14ac:dyDescent="0.2">
      <c r="A67" s="91" t="s">
        <v>257</v>
      </c>
      <c r="B67" s="95">
        <f>'Table 2.1'!B67</f>
        <v>10.561999999999999</v>
      </c>
      <c r="C67" s="94">
        <f>'Table 2.1'!C67</f>
        <v>127</v>
      </c>
      <c r="D67" s="94"/>
      <c r="E67" s="94">
        <f>'Table 2.1'!E67</f>
        <v>62.474550000000001</v>
      </c>
      <c r="F67" s="94">
        <f>'Table 2.1'!F67</f>
        <v>125</v>
      </c>
      <c r="G67" s="86"/>
    </row>
    <row r="68" spans="1:13" ht="3.2" customHeight="1" x14ac:dyDescent="0.2">
      <c r="A68" s="28"/>
      <c r="B68" s="95"/>
      <c r="C68" s="94"/>
      <c r="D68" s="94"/>
      <c r="E68" s="94"/>
      <c r="F68" s="94"/>
      <c r="G68" s="86"/>
    </row>
    <row r="69" spans="1:13" x14ac:dyDescent="0.2">
      <c r="A69" s="28" t="s">
        <v>251</v>
      </c>
      <c r="B69" s="95"/>
      <c r="C69" s="94"/>
      <c r="D69" s="94"/>
      <c r="E69" s="94"/>
      <c r="F69" s="94"/>
      <c r="G69" s="86"/>
    </row>
    <row r="70" spans="1:13" x14ac:dyDescent="0.2">
      <c r="A70" s="91" t="s">
        <v>252</v>
      </c>
      <c r="B70" s="95">
        <f>'Table 2.1'!B70</f>
        <v>0</v>
      </c>
      <c r="C70" s="94">
        <f>'Table 2.1'!C70</f>
        <v>0</v>
      </c>
      <c r="D70" s="94"/>
      <c r="E70" s="94">
        <f>'Table 2.1'!E70</f>
        <v>69.695630999999992</v>
      </c>
      <c r="F70" s="94">
        <f>'Table 2.1'!F70</f>
        <v>70</v>
      </c>
      <c r="G70" s="86"/>
    </row>
    <row r="71" spans="1:13" x14ac:dyDescent="0.2">
      <c r="A71" s="91" t="s">
        <v>253</v>
      </c>
      <c r="B71" s="95">
        <f>'Table 2.1'!B71</f>
        <v>0</v>
      </c>
      <c r="C71" s="94">
        <f>'Table 2.1'!C71</f>
        <v>0</v>
      </c>
      <c r="D71" s="94"/>
      <c r="E71" s="94">
        <f>'Table 2.1'!E71</f>
        <v>10.14</v>
      </c>
      <c r="F71" s="94">
        <f>'Table 2.1'!F71</f>
        <v>20</v>
      </c>
      <c r="G71" s="86"/>
    </row>
    <row r="72" spans="1:13" x14ac:dyDescent="0.2">
      <c r="A72" s="91" t="s">
        <v>254</v>
      </c>
      <c r="B72" s="95">
        <f>'Table 2.1'!B72</f>
        <v>0</v>
      </c>
      <c r="C72" s="94">
        <f>'Table 2.1'!C72</f>
        <v>0</v>
      </c>
      <c r="D72" s="94"/>
      <c r="E72" s="94">
        <f>'Table 2.1'!E72</f>
        <v>0</v>
      </c>
      <c r="F72" s="94">
        <f>'Table 2.1'!F72</f>
        <v>5</v>
      </c>
      <c r="G72" s="86"/>
    </row>
    <row r="73" spans="1:13" ht="3.2" customHeight="1" x14ac:dyDescent="0.2">
      <c r="A73" s="28"/>
      <c r="B73" s="95"/>
      <c r="C73" s="94"/>
      <c r="D73" s="94"/>
      <c r="E73" s="94"/>
      <c r="F73" s="94"/>
      <c r="G73" s="86"/>
    </row>
    <row r="74" spans="1:13" x14ac:dyDescent="0.2">
      <c r="A74" s="28" t="s">
        <v>255</v>
      </c>
      <c r="B74" s="95"/>
      <c r="C74" s="94"/>
      <c r="D74" s="94"/>
      <c r="E74" s="94"/>
      <c r="F74" s="94"/>
      <c r="G74" s="86"/>
    </row>
    <row r="75" spans="1:13" x14ac:dyDescent="0.2">
      <c r="A75" s="91" t="s">
        <v>259</v>
      </c>
      <c r="B75" s="95">
        <f>'Table 2.1'!B75</f>
        <v>165.72499999999999</v>
      </c>
      <c r="C75" s="94">
        <f>'Table 2.1'!C75</f>
        <v>368</v>
      </c>
      <c r="D75" s="94"/>
      <c r="E75" s="94">
        <f>'Table 2.1'!E75</f>
        <v>162.172</v>
      </c>
      <c r="F75" s="94">
        <f>'Table 2.1'!F75</f>
        <v>318</v>
      </c>
      <c r="G75" s="86"/>
    </row>
    <row r="76" spans="1:13" x14ac:dyDescent="0.2">
      <c r="A76" s="91" t="s">
        <v>253</v>
      </c>
      <c r="B76" s="95">
        <f>'Table 2.1'!B76</f>
        <v>52</v>
      </c>
      <c r="C76" s="94">
        <f>'Table 2.1'!C76</f>
        <v>16</v>
      </c>
      <c r="D76" s="94"/>
      <c r="E76" s="94">
        <f>'Table 2.1'!E76</f>
        <v>71</v>
      </c>
      <c r="F76" s="94">
        <f>'Table 2.1'!F76</f>
        <v>23</v>
      </c>
      <c r="G76" s="86"/>
    </row>
    <row r="77" spans="1:13" x14ac:dyDescent="0.2">
      <c r="A77" s="91" t="s">
        <v>98</v>
      </c>
      <c r="B77" s="95">
        <f>'Table 2.1'!B77</f>
        <v>21.611000000000001</v>
      </c>
      <c r="C77" s="94">
        <f>'Table 2.1'!C77</f>
        <v>66</v>
      </c>
      <c r="D77" s="94"/>
      <c r="E77" s="94">
        <f>'Table 2.1'!E77</f>
        <v>16</v>
      </c>
      <c r="F77" s="94">
        <f>'Table 2.1'!F77</f>
        <v>2</v>
      </c>
      <c r="G77" s="86"/>
    </row>
    <row r="78" spans="1:13" x14ac:dyDescent="0.2">
      <c r="A78" s="91" t="s">
        <v>256</v>
      </c>
      <c r="B78" s="95">
        <f>'Table 2.1'!B78</f>
        <v>276.98022200000003</v>
      </c>
      <c r="C78" s="94">
        <f>'Table 2.1'!C78</f>
        <v>350</v>
      </c>
      <c r="D78" s="94"/>
      <c r="E78" s="94">
        <f>'Table 2.1'!E78</f>
        <v>160.27035700000002</v>
      </c>
      <c r="F78" s="94">
        <f>'Table 2.1'!F78</f>
        <v>290</v>
      </c>
      <c r="G78" s="86"/>
    </row>
    <row r="79" spans="1:13" ht="3.2" customHeight="1" x14ac:dyDescent="0.2">
      <c r="A79" s="28"/>
      <c r="B79" s="95"/>
      <c r="C79" s="94"/>
      <c r="D79" s="94"/>
      <c r="E79" s="94"/>
      <c r="F79" s="94"/>
      <c r="G79" s="86"/>
    </row>
    <row r="80" spans="1:13" x14ac:dyDescent="0.2">
      <c r="A80" s="31" t="s">
        <v>102</v>
      </c>
      <c r="B80" s="98">
        <f>'Table 2.1'!B80</f>
        <v>4032.6242219999995</v>
      </c>
      <c r="C80" s="99">
        <f>'Table 2.1'!C80</f>
        <v>7869</v>
      </c>
      <c r="D80" s="99"/>
      <c r="E80" s="99">
        <f>'Table 2.1'!E80</f>
        <v>4085.9695499999998</v>
      </c>
      <c r="F80" s="99">
        <f>'Table 2.1'!F80</f>
        <v>8228</v>
      </c>
      <c r="G80" s="88"/>
      <c r="H80" s="92">
        <f>B80-'Table 1.5'!D12</f>
        <v>-2467.4097780000002</v>
      </c>
      <c r="I80" s="92">
        <f>C80-'Table 1.5'!E12</f>
        <v>-447.90300000000025</v>
      </c>
      <c r="J80" s="92">
        <f>D80-'Table 1.5'!F12</f>
        <v>0</v>
      </c>
      <c r="K80" s="92">
        <f>E80-'Table 1.5'!H12</f>
        <v>-2105.2404500000002</v>
      </c>
      <c r="L80" s="92">
        <f>F80-'Table 1.5'!I12</f>
        <v>136.72800000000007</v>
      </c>
      <c r="M80" s="92"/>
    </row>
    <row r="81" spans="1:7" x14ac:dyDescent="0.2">
      <c r="A81" s="28"/>
      <c r="B81" s="32"/>
      <c r="C81" s="88"/>
      <c r="D81" s="88"/>
      <c r="E81" s="88"/>
      <c r="F81" s="88"/>
      <c r="G81" s="88"/>
    </row>
    <row r="82" spans="1:7" s="37" customFormat="1" ht="15.75" x14ac:dyDescent="0.25">
      <c r="A82" s="699" t="s">
        <v>190</v>
      </c>
      <c r="B82" s="699"/>
      <c r="C82" s="699"/>
      <c r="D82" s="699"/>
      <c r="E82" s="699"/>
      <c r="F82" s="699"/>
    </row>
    <row r="83" spans="1:7" s="37" customFormat="1" x14ac:dyDescent="0.2">
      <c r="A83" s="731" t="s">
        <v>181</v>
      </c>
      <c r="B83" s="731"/>
      <c r="C83" s="731"/>
      <c r="D83" s="731"/>
      <c r="E83" s="731"/>
      <c r="F83" s="731"/>
    </row>
    <row r="84" spans="1:7" s="37" customFormat="1" ht="3.2" customHeight="1" x14ac:dyDescent="0.2">
      <c r="A84" s="63"/>
      <c r="B84" s="64"/>
      <c r="C84" s="64"/>
      <c r="D84" s="65"/>
      <c r="E84" s="64"/>
      <c r="F84" s="64"/>
    </row>
    <row r="85" spans="1:7" s="37" customFormat="1" x14ac:dyDescent="0.2">
      <c r="A85" s="113"/>
      <c r="B85" s="734" t="s">
        <v>488</v>
      </c>
      <c r="C85" s="734"/>
      <c r="D85" s="110"/>
      <c r="E85" s="734" t="s">
        <v>258</v>
      </c>
      <c r="F85" s="734"/>
    </row>
    <row r="86" spans="1:7" s="37" customFormat="1" x14ac:dyDescent="0.2">
      <c r="A86" s="28"/>
      <c r="B86" s="100" t="s">
        <v>493</v>
      </c>
      <c r="C86" s="101"/>
      <c r="D86" s="101"/>
      <c r="E86" s="102" t="s">
        <v>493</v>
      </c>
      <c r="F86" s="101"/>
    </row>
    <row r="87" spans="1:7" s="37" customFormat="1" x14ac:dyDescent="0.2">
      <c r="A87" s="28"/>
      <c r="B87" s="100" t="s">
        <v>67</v>
      </c>
      <c r="C87" s="102" t="s">
        <v>490</v>
      </c>
      <c r="D87" s="103"/>
      <c r="E87" s="102" t="s">
        <v>67</v>
      </c>
      <c r="F87" s="102"/>
    </row>
    <row r="88" spans="1:7" s="37" customFormat="1" x14ac:dyDescent="0.2">
      <c r="A88" s="28"/>
      <c r="B88" s="104" t="s">
        <v>489</v>
      </c>
      <c r="C88" s="102" t="s">
        <v>495</v>
      </c>
      <c r="D88" s="102"/>
      <c r="E88" s="105" t="s">
        <v>489</v>
      </c>
      <c r="F88" s="102" t="s">
        <v>261</v>
      </c>
    </row>
    <row r="89" spans="1:7" s="37" customFormat="1" x14ac:dyDescent="0.2">
      <c r="A89" s="28"/>
      <c r="B89" s="106" t="s">
        <v>0</v>
      </c>
      <c r="C89" s="103" t="s">
        <v>0</v>
      </c>
      <c r="D89" s="103"/>
      <c r="E89" s="103"/>
      <c r="F89" s="103" t="s">
        <v>0</v>
      </c>
    </row>
    <row r="90" spans="1:7" ht="3.2" customHeight="1" x14ac:dyDescent="0.2">
      <c r="A90" s="28"/>
      <c r="B90" s="87"/>
      <c r="C90" s="86"/>
      <c r="D90" s="78"/>
      <c r="E90" s="86"/>
      <c r="F90" s="86"/>
    </row>
    <row r="91" spans="1:7" x14ac:dyDescent="0.2">
      <c r="A91" s="31" t="s">
        <v>103</v>
      </c>
      <c r="B91" s="87"/>
      <c r="C91" s="86"/>
      <c r="D91" s="86"/>
      <c r="E91" s="86"/>
      <c r="F91" s="86"/>
    </row>
    <row r="92" spans="1:7" x14ac:dyDescent="0.2">
      <c r="A92" s="28" t="s">
        <v>244</v>
      </c>
      <c r="B92" s="87"/>
      <c r="C92" s="86"/>
      <c r="D92" s="86"/>
      <c r="E92" s="86"/>
      <c r="F92" s="86"/>
    </row>
    <row r="93" spans="1:7" x14ac:dyDescent="0.2">
      <c r="A93" s="91" t="s">
        <v>99</v>
      </c>
      <c r="B93" s="95">
        <f>'Table 2.1'!B94</f>
        <v>186.25299999999999</v>
      </c>
      <c r="C93" s="94">
        <f>'Table 2.1'!C94</f>
        <v>215</v>
      </c>
      <c r="D93" s="94"/>
      <c r="E93" s="94">
        <f>'Table 2.1'!E94</f>
        <v>134.64699999999999</v>
      </c>
      <c r="F93" s="94">
        <f>'Table 2.1'!F94</f>
        <v>309</v>
      </c>
    </row>
    <row r="94" spans="1:7" ht="3.2" customHeight="1" x14ac:dyDescent="0.2">
      <c r="A94" s="28"/>
      <c r="B94" s="95"/>
      <c r="C94" s="94"/>
      <c r="D94" s="94"/>
      <c r="E94" s="94"/>
      <c r="F94" s="94"/>
    </row>
    <row r="95" spans="1:7" x14ac:dyDescent="0.2">
      <c r="A95" s="28" t="s">
        <v>251</v>
      </c>
      <c r="B95" s="95"/>
      <c r="C95" s="94"/>
      <c r="D95" s="94"/>
      <c r="E95" s="94"/>
      <c r="F95" s="94"/>
    </row>
    <row r="96" spans="1:7" x14ac:dyDescent="0.2">
      <c r="A96" s="91" t="s">
        <v>252</v>
      </c>
      <c r="B96" s="95">
        <f>'Table 2.1'!B97</f>
        <v>351</v>
      </c>
      <c r="C96" s="94">
        <f>'Table 2.1'!C97</f>
        <v>443</v>
      </c>
      <c r="D96" s="94"/>
      <c r="E96" s="94">
        <f>'Table 2.1'!E97</f>
        <v>102.223889</v>
      </c>
      <c r="F96" s="94">
        <f>'Table 2.1'!F97</f>
        <v>651</v>
      </c>
    </row>
    <row r="97" spans="1:13" x14ac:dyDescent="0.2">
      <c r="A97" s="91" t="s">
        <v>253</v>
      </c>
      <c r="B97" s="95">
        <f>'Table 2.1'!B98</f>
        <v>60</v>
      </c>
      <c r="C97" s="94">
        <f>'Table 2.1'!C98</f>
        <v>155</v>
      </c>
      <c r="D97" s="94"/>
      <c r="E97" s="94">
        <f>'Table 2.1'!E98</f>
        <v>56.323999999999998</v>
      </c>
      <c r="F97" s="94">
        <f>'Table 2.1'!F98</f>
        <v>368</v>
      </c>
    </row>
    <row r="98" spans="1:13" x14ac:dyDescent="0.2">
      <c r="A98" s="91" t="s">
        <v>254</v>
      </c>
      <c r="B98" s="95">
        <f>'Table 2.1'!B99</f>
        <v>0</v>
      </c>
      <c r="C98" s="94">
        <f>'Table 2.1'!C99</f>
        <v>0</v>
      </c>
      <c r="D98" s="94"/>
      <c r="E98" s="94">
        <f>'Table 2.1'!E99</f>
        <v>0</v>
      </c>
      <c r="F98" s="94">
        <f>'Table 2.1'!F99</f>
        <v>5</v>
      </c>
    </row>
    <row r="99" spans="1:13" ht="3.2" customHeight="1" x14ac:dyDescent="0.2">
      <c r="A99" s="28"/>
      <c r="B99" s="95"/>
      <c r="C99" s="94"/>
      <c r="D99" s="94"/>
      <c r="E99" s="94"/>
      <c r="F99" s="94"/>
    </row>
    <row r="100" spans="1:13" x14ac:dyDescent="0.2">
      <c r="A100" s="28" t="s">
        <v>255</v>
      </c>
      <c r="B100" s="95"/>
      <c r="C100" s="94"/>
      <c r="D100" s="94"/>
      <c r="E100" s="94"/>
      <c r="F100" s="94"/>
    </row>
    <row r="101" spans="1:13" x14ac:dyDescent="0.2">
      <c r="A101" s="91" t="s">
        <v>253</v>
      </c>
      <c r="B101" s="95">
        <f>'Table 2.1'!B102</f>
        <v>9</v>
      </c>
      <c r="C101" s="94">
        <f>'Table 2.1'!C102</f>
        <v>96</v>
      </c>
      <c r="D101" s="94"/>
      <c r="E101" s="94">
        <f>'Table 2.1'!E102</f>
        <v>15.385</v>
      </c>
      <c r="F101" s="94">
        <f>'Table 2.1'!F102</f>
        <v>180</v>
      </c>
    </row>
    <row r="102" spans="1:13" x14ac:dyDescent="0.2">
      <c r="A102" s="91" t="s">
        <v>98</v>
      </c>
      <c r="B102" s="95">
        <f>'Table 2.1'!B103</f>
        <v>45</v>
      </c>
      <c r="C102" s="94">
        <f>'Table 2.1'!C103</f>
        <v>201</v>
      </c>
      <c r="D102" s="94"/>
      <c r="E102" s="94">
        <f>'Table 2.1'!E103</f>
        <v>35.493000000000002</v>
      </c>
      <c r="F102" s="94">
        <f>'Table 2.1'!F103</f>
        <v>232</v>
      </c>
    </row>
    <row r="103" spans="1:13" x14ac:dyDescent="0.2">
      <c r="A103" s="91" t="s">
        <v>30</v>
      </c>
      <c r="B103" s="95">
        <f>'Table 2.1'!B104</f>
        <v>-463.26999999999992</v>
      </c>
      <c r="C103" s="94">
        <f>'Table 2.1'!C104</f>
        <v>350</v>
      </c>
      <c r="D103" s="94"/>
      <c r="E103" s="94">
        <f>'Table 2.1'!E104</f>
        <v>46.353110999999998</v>
      </c>
      <c r="F103" s="94">
        <f>'Table 2.1'!F104</f>
        <v>233</v>
      </c>
    </row>
    <row r="104" spans="1:13" ht="3.2" customHeight="1" x14ac:dyDescent="0.2">
      <c r="A104" s="28"/>
      <c r="B104" s="95">
        <f>'Table 2.1'!B105</f>
        <v>0</v>
      </c>
      <c r="C104" s="94"/>
      <c r="D104" s="94"/>
      <c r="E104" s="94">
        <f>'Table 2.1'!E105</f>
        <v>0</v>
      </c>
      <c r="F104" s="94"/>
    </row>
    <row r="105" spans="1:13" x14ac:dyDescent="0.2">
      <c r="A105" s="31" t="s">
        <v>104</v>
      </c>
      <c r="B105" s="98">
        <f>'Table 2.1'!B106</f>
        <v>187.983</v>
      </c>
      <c r="C105" s="99">
        <f>'Table 2.1'!C106</f>
        <v>1460</v>
      </c>
      <c r="D105" s="99"/>
      <c r="E105" s="99">
        <f>'Table 2.1'!E106</f>
        <v>390.42599999999999</v>
      </c>
      <c r="F105" s="99">
        <f>'Table 2.1'!F106</f>
        <v>1978</v>
      </c>
      <c r="H105" s="92">
        <f>B105-'Table 1.5'!D13</f>
        <v>0</v>
      </c>
      <c r="I105" s="92">
        <f>C105-'Table 1.5'!E13</f>
        <v>153.97499999999991</v>
      </c>
      <c r="J105" s="92">
        <f>D105-'Table 1.5'!F13</f>
        <v>0</v>
      </c>
      <c r="K105" s="92">
        <f>E105-'Table 1.5'!H13</f>
        <v>258.14699999999999</v>
      </c>
      <c r="L105" s="92">
        <f>F105-'Table 1.5'!I13</f>
        <v>1465.01</v>
      </c>
      <c r="M105" s="92"/>
    </row>
    <row r="106" spans="1:13" ht="3.2" customHeight="1" x14ac:dyDescent="0.2">
      <c r="A106" s="5"/>
      <c r="B106" s="95"/>
      <c r="C106" s="94"/>
      <c r="D106" s="94"/>
      <c r="E106" s="94"/>
      <c r="F106" s="94"/>
    </row>
    <row r="107" spans="1:13" x14ac:dyDescent="0.2">
      <c r="A107" s="31" t="s">
        <v>105</v>
      </c>
      <c r="B107" s="98">
        <f>'Table 1.5'!D14</f>
        <v>15642.058999999999</v>
      </c>
      <c r="C107" s="99">
        <f>'Table 1.5'!E14</f>
        <v>21365.656999999999</v>
      </c>
      <c r="D107" s="99"/>
      <c r="E107" s="99">
        <f>'Table 1.5'!H14</f>
        <v>15662.75</v>
      </c>
      <c r="F107" s="99">
        <f>'Table 1.5'!I14</f>
        <v>20602.108</v>
      </c>
      <c r="H107" s="92">
        <f>B107-'Table 1.5'!D14</f>
        <v>0</v>
      </c>
      <c r="I107" s="92">
        <f>C107-'Table 1.5'!E14</f>
        <v>0</v>
      </c>
      <c r="J107" s="92">
        <f>D107-'Table 1.5'!F14</f>
        <v>0</v>
      </c>
      <c r="K107" s="92">
        <f>E107-'Table 1.5'!H14</f>
        <v>0</v>
      </c>
      <c r="L107" s="92">
        <f>F107-'Table 1.5'!I14</f>
        <v>0</v>
      </c>
      <c r="M107" s="92"/>
    </row>
    <row r="108" spans="1:13" ht="3.2" customHeight="1" x14ac:dyDescent="0.2">
      <c r="A108" s="28"/>
      <c r="B108" s="95"/>
      <c r="C108" s="94"/>
      <c r="D108" s="94"/>
      <c r="E108" s="94"/>
      <c r="F108" s="94"/>
    </row>
    <row r="109" spans="1:13" x14ac:dyDescent="0.2">
      <c r="A109" s="31" t="s">
        <v>106</v>
      </c>
      <c r="B109" s="98">
        <f>'Table 1.5'!D15</f>
        <v>408.74200000000002</v>
      </c>
      <c r="C109" s="99">
        <f>'Table 1.5'!E15</f>
        <v>534.572</v>
      </c>
      <c r="D109" s="99"/>
      <c r="E109" s="99">
        <f>'Table 1.5'!H15</f>
        <v>344.94499999999999</v>
      </c>
      <c r="F109" s="99">
        <f>'Table 1.5'!I15</f>
        <v>597.08900000000006</v>
      </c>
      <c r="H109" s="61">
        <f>B109-'Table 1.5'!D15</f>
        <v>0</v>
      </c>
      <c r="I109" s="61">
        <f>C109-'Table 1.5'!E15</f>
        <v>0</v>
      </c>
      <c r="J109" s="61">
        <f>D109-'Table 1.5'!F15</f>
        <v>0</v>
      </c>
      <c r="K109" s="61">
        <f>E109-'Table 1.5'!H15</f>
        <v>0</v>
      </c>
      <c r="L109" s="61">
        <f>F109-'Table 1.5'!I15</f>
        <v>0</v>
      </c>
      <c r="M109" s="61"/>
    </row>
    <row r="110" spans="1:13" ht="3.2" customHeight="1" x14ac:dyDescent="0.2">
      <c r="A110" s="28"/>
      <c r="B110" s="95"/>
      <c r="C110" s="94"/>
      <c r="D110" s="94"/>
      <c r="E110" s="94"/>
      <c r="F110" s="94"/>
    </row>
    <row r="111" spans="1:13" x14ac:dyDescent="0.2">
      <c r="A111" s="31" t="s">
        <v>110</v>
      </c>
      <c r="B111" s="98">
        <f>'Table 1.5'!D16</f>
        <v>3865.2139999999999</v>
      </c>
      <c r="C111" s="99">
        <f>'Table 1.5'!E16</f>
        <v>5221.2139999999999</v>
      </c>
      <c r="D111" s="99"/>
      <c r="E111" s="99">
        <f>'Table 1.5'!H16</f>
        <v>3931.384</v>
      </c>
      <c r="F111" s="99">
        <f>'Table 1.5'!I16</f>
        <v>5272.3720000000003</v>
      </c>
      <c r="H111" s="61">
        <f>B111-'Table 1.5'!D16</f>
        <v>0</v>
      </c>
      <c r="I111" s="61">
        <f>C111-'Table 1.5'!E16</f>
        <v>0</v>
      </c>
      <c r="J111" s="61">
        <f>D111-'Table 1.5'!F16</f>
        <v>0</v>
      </c>
      <c r="K111" s="61">
        <f>E111-'Table 1.5'!H16</f>
        <v>0</v>
      </c>
      <c r="L111" s="61">
        <f>F111-'Table 1.5'!I16</f>
        <v>0</v>
      </c>
      <c r="M111" s="61"/>
    </row>
    <row r="112" spans="1:13" ht="3.2" customHeight="1" x14ac:dyDescent="0.2">
      <c r="A112" s="28"/>
      <c r="B112" s="95"/>
      <c r="C112" s="94"/>
      <c r="D112" s="94"/>
      <c r="E112" s="94"/>
      <c r="F112" s="94"/>
    </row>
    <row r="113" spans="1:13" x14ac:dyDescent="0.2">
      <c r="A113" s="31" t="s">
        <v>111</v>
      </c>
      <c r="B113" s="95"/>
      <c r="C113" s="94"/>
      <c r="D113" s="94"/>
      <c r="E113" s="94"/>
      <c r="F113" s="94"/>
    </row>
    <row r="114" spans="1:13" x14ac:dyDescent="0.2">
      <c r="A114" s="91" t="s">
        <v>112</v>
      </c>
      <c r="B114" s="95">
        <v>41.625</v>
      </c>
      <c r="C114" s="94">
        <v>67.3</v>
      </c>
      <c r="D114" s="94"/>
      <c r="E114" s="94">
        <v>40.002000000000002</v>
      </c>
      <c r="F114" s="94">
        <v>76</v>
      </c>
    </row>
    <row r="115" spans="1:13" x14ac:dyDescent="0.2">
      <c r="A115" s="91" t="s">
        <v>113</v>
      </c>
      <c r="B115" s="95">
        <v>68.858999999999995</v>
      </c>
      <c r="C115" s="94">
        <v>193.774</v>
      </c>
      <c r="D115" s="94"/>
      <c r="E115" s="94">
        <v>76.597999999999999</v>
      </c>
      <c r="F115" s="94">
        <v>139</v>
      </c>
    </row>
    <row r="116" spans="1:13" x14ac:dyDescent="0.2">
      <c r="A116" s="91" t="s">
        <v>114</v>
      </c>
      <c r="B116" s="95">
        <v>337.38799999999577</v>
      </c>
      <c r="C116" s="94">
        <f>878-C115-C114</f>
        <v>616.92600000000004</v>
      </c>
      <c r="D116" s="94"/>
      <c r="E116" s="94">
        <v>291.44100000000105</v>
      </c>
      <c r="F116" s="94">
        <v>587</v>
      </c>
    </row>
    <row r="117" spans="1:13" x14ac:dyDescent="0.2">
      <c r="A117" s="31" t="s">
        <v>115</v>
      </c>
      <c r="B117" s="98">
        <v>447.87199999999575</v>
      </c>
      <c r="C117" s="99">
        <f>SUM(C114:C116)</f>
        <v>878</v>
      </c>
      <c r="D117" s="99"/>
      <c r="E117" s="99">
        <v>408.04100000000108</v>
      </c>
      <c r="F117" s="99">
        <v>801</v>
      </c>
      <c r="H117" s="61">
        <f>B117-'Table 1.5'!D17</f>
        <v>-236.60600000000704</v>
      </c>
      <c r="I117" s="61">
        <f>C117-'Table 1.5'!E17</f>
        <v>-71.432999999997264</v>
      </c>
      <c r="J117" s="61">
        <f>D117-'Table 1.5'!F17</f>
        <v>0</v>
      </c>
      <c r="K117" s="61">
        <f>E117-'Table 1.5'!H17</f>
        <v>-295.75300000000061</v>
      </c>
      <c r="L117" s="61">
        <f>F117-'Table 1.5'!I17</f>
        <v>-177.62999999998283</v>
      </c>
      <c r="M117" s="61"/>
    </row>
    <row r="118" spans="1:13" ht="3.2" customHeight="1" x14ac:dyDescent="0.2">
      <c r="A118" s="31"/>
      <c r="B118" s="95"/>
      <c r="C118" s="94"/>
      <c r="D118" s="94"/>
      <c r="E118" s="94"/>
      <c r="F118" s="94"/>
    </row>
    <row r="119" spans="1:13" x14ac:dyDescent="0.2">
      <c r="A119" s="31" t="s">
        <v>116</v>
      </c>
      <c r="B119" s="98">
        <f>B47+B80+B105+B107+B109+B111+B117</f>
        <v>28312.233221999995</v>
      </c>
      <c r="C119" s="99">
        <f>C47+C80+C105+C107+C109+C111+C117+1</f>
        <v>43491.608999999997</v>
      </c>
      <c r="D119" s="99"/>
      <c r="E119" s="99">
        <f>E47+E80+E105+E107+E109+E111+E117</f>
        <v>28056.458549999999</v>
      </c>
      <c r="F119" s="99">
        <v>34895</v>
      </c>
      <c r="H119" s="61">
        <f>B119-'Table 1.5'!D18</f>
        <v>-5275.3007780000044</v>
      </c>
      <c r="I119" s="61">
        <f>C119-'Table 1.5'!E18</f>
        <v>-2212.5330000000031</v>
      </c>
      <c r="J119" s="61">
        <f>D119-'Table 1.5'!F18</f>
        <v>0</v>
      </c>
      <c r="K119" s="61">
        <f>E119-'Table 1.5'!H18</f>
        <v>-5232.3704499999985</v>
      </c>
      <c r="L119" s="61">
        <f>F119-'Table 1.5'!I18</f>
        <v>-9276.5619999999908</v>
      </c>
      <c r="M119" s="61"/>
    </row>
  </sheetData>
  <mergeCells count="8">
    <mergeCell ref="B85:C85"/>
    <mergeCell ref="E85:F85"/>
    <mergeCell ref="B4:C4"/>
    <mergeCell ref="E4:F4"/>
    <mergeCell ref="A1:F1"/>
    <mergeCell ref="A2:F2"/>
    <mergeCell ref="A82:F82"/>
    <mergeCell ref="A83:F83"/>
  </mergeCells>
  <phoneticPr fontId="0" type="noConversion"/>
  <pageMargins left="0.75" right="0.75" top="1" bottom="1" header="0.5" footer="0.5"/>
  <pageSetup paperSize="9" scale="48" fitToHeight="0"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tabColor rgb="FFFFFF00"/>
  </sheetPr>
  <dimension ref="A1:G27"/>
  <sheetViews>
    <sheetView showGridLines="0" zoomScaleNormal="100" workbookViewId="0"/>
  </sheetViews>
  <sheetFormatPr defaultColWidth="9.140625" defaultRowHeight="11.25" x14ac:dyDescent="0.2"/>
  <cols>
    <col min="1" max="1" width="37.7109375" style="323" customWidth="1"/>
    <col min="2" max="3" width="10.7109375" style="28" customWidth="1"/>
    <col min="4" max="4" width="2.7109375" style="5" customWidth="1"/>
    <col min="5" max="6" width="10.7109375" style="5" customWidth="1"/>
    <col min="7" max="16384" width="9.140625" style="5"/>
  </cols>
  <sheetData>
    <row r="1" spans="1:7" s="28" customFormat="1" ht="12.75" x14ac:dyDescent="0.2">
      <c r="A1" s="641" t="s">
        <v>569</v>
      </c>
      <c r="B1" s="118"/>
      <c r="C1" s="118"/>
      <c r="D1" s="118"/>
      <c r="E1" s="118"/>
      <c r="F1" s="118"/>
      <c r="G1" s="155"/>
    </row>
    <row r="2" spans="1:7" s="28" customFormat="1" ht="12.75" x14ac:dyDescent="0.2">
      <c r="A2" s="641"/>
      <c r="B2" s="118"/>
      <c r="C2" s="118"/>
      <c r="D2" s="118"/>
      <c r="E2" s="118"/>
      <c r="F2" s="118"/>
      <c r="G2" s="155"/>
    </row>
    <row r="3" spans="1:7" ht="15.75" x14ac:dyDescent="0.25">
      <c r="A3" s="699" t="s">
        <v>767</v>
      </c>
      <c r="B3" s="699"/>
      <c r="C3" s="699"/>
      <c r="D3" s="699"/>
      <c r="E3" s="699"/>
      <c r="F3" s="699"/>
      <c r="G3" s="316"/>
    </row>
    <row r="4" spans="1:7" s="637" customFormat="1" ht="14.25" x14ac:dyDescent="0.2">
      <c r="A4" s="700" t="s">
        <v>50</v>
      </c>
      <c r="B4" s="700"/>
      <c r="C4" s="700"/>
      <c r="D4" s="700"/>
      <c r="E4" s="700"/>
      <c r="F4" s="700"/>
      <c r="G4" s="640"/>
    </row>
    <row r="5" spans="1:7" ht="4.7" customHeight="1" x14ac:dyDescent="0.2">
      <c r="A5" s="199"/>
      <c r="B5" s="200"/>
      <c r="C5" s="200"/>
      <c r="D5" s="201"/>
      <c r="E5" s="201"/>
      <c r="F5" s="201"/>
    </row>
    <row r="6" spans="1:7" x14ac:dyDescent="0.2">
      <c r="A6" s="255"/>
      <c r="B6" s="711" t="s">
        <v>534</v>
      </c>
      <c r="C6" s="711"/>
      <c r="D6" s="295"/>
      <c r="E6" s="711" t="s">
        <v>531</v>
      </c>
      <c r="F6" s="711"/>
      <c r="G6" s="59"/>
    </row>
    <row r="7" spans="1:7" ht="22.5" x14ac:dyDescent="0.2">
      <c r="A7" s="733"/>
      <c r="B7" s="240" t="s">
        <v>803</v>
      </c>
      <c r="C7" s="321" t="s">
        <v>529</v>
      </c>
      <c r="D7" s="704"/>
      <c r="E7" s="247" t="s">
        <v>803</v>
      </c>
      <c r="F7" s="248" t="s">
        <v>222</v>
      </c>
      <c r="G7" s="60"/>
    </row>
    <row r="8" spans="1:7" x14ac:dyDescent="0.2">
      <c r="A8" s="733"/>
      <c r="B8" s="320" t="s">
        <v>0</v>
      </c>
      <c r="C8" s="321" t="s">
        <v>0</v>
      </c>
      <c r="D8" s="704"/>
      <c r="E8" s="319" t="s">
        <v>0</v>
      </c>
      <c r="F8" s="319" t="s">
        <v>0</v>
      </c>
      <c r="G8" s="2"/>
    </row>
    <row r="9" spans="1:7" ht="3.2" customHeight="1" x14ac:dyDescent="0.2">
      <c r="A9" s="324"/>
      <c r="B9" s="36"/>
      <c r="C9" s="15"/>
      <c r="D9" s="318"/>
      <c r="E9" s="318"/>
      <c r="F9" s="318"/>
      <c r="G9" s="318"/>
    </row>
    <row r="10" spans="1:7" x14ac:dyDescent="0.2">
      <c r="A10" s="324" t="s">
        <v>51</v>
      </c>
      <c r="B10" s="187">
        <v>3610.5940000000001</v>
      </c>
      <c r="C10" s="251">
        <v>3371.7269999999999</v>
      </c>
      <c r="D10" s="251"/>
      <c r="E10" s="251">
        <v>3612.634</v>
      </c>
      <c r="F10" s="251">
        <v>3364.8380000000002</v>
      </c>
      <c r="G10" s="22"/>
    </row>
    <row r="11" spans="1:7" x14ac:dyDescent="0.2">
      <c r="A11" s="324" t="s">
        <v>183</v>
      </c>
      <c r="B11" s="187">
        <v>-253.202</v>
      </c>
      <c r="C11" s="251">
        <v>-263.476</v>
      </c>
      <c r="D11" s="251"/>
      <c r="E11" s="251">
        <v>-252.74199999999999</v>
      </c>
      <c r="F11" s="251">
        <v>-266.11599999999999</v>
      </c>
      <c r="G11" s="22"/>
    </row>
    <row r="12" spans="1:7" x14ac:dyDescent="0.2">
      <c r="A12" s="252" t="s">
        <v>184</v>
      </c>
      <c r="B12" s="253">
        <v>3357.3919999999998</v>
      </c>
      <c r="C12" s="254">
        <v>3108.2509999999997</v>
      </c>
      <c r="D12" s="254"/>
      <c r="E12" s="254">
        <v>3359.8919999999998</v>
      </c>
      <c r="F12" s="254">
        <v>3098.7220000000002</v>
      </c>
      <c r="G12" s="23"/>
    </row>
    <row r="13" spans="1:7" ht="4.7" customHeight="1" x14ac:dyDescent="0.2">
      <c r="A13" s="199"/>
      <c r="B13" s="203"/>
      <c r="C13" s="203"/>
      <c r="D13" s="204"/>
      <c r="E13" s="202"/>
      <c r="F13" s="202"/>
    </row>
    <row r="14" spans="1:7" ht="12.75" x14ac:dyDescent="0.2">
      <c r="A14" s="732" t="s">
        <v>240</v>
      </c>
      <c r="B14" s="732"/>
      <c r="C14" s="732"/>
      <c r="D14" s="732"/>
      <c r="E14" s="732"/>
      <c r="F14" s="732"/>
      <c r="G14" s="317"/>
    </row>
    <row r="15" spans="1:7" ht="4.7" customHeight="1" x14ac:dyDescent="0.2">
      <c r="A15" s="199"/>
      <c r="B15" s="200"/>
      <c r="C15" s="200"/>
      <c r="D15" s="201"/>
      <c r="E15" s="201"/>
      <c r="F15" s="201"/>
    </row>
    <row r="16" spans="1:7" x14ac:dyDescent="0.2">
      <c r="A16" s="255"/>
      <c r="B16" s="724" t="s">
        <v>534</v>
      </c>
      <c r="C16" s="724"/>
      <c r="D16" s="295"/>
      <c r="E16" s="711" t="s">
        <v>531</v>
      </c>
      <c r="F16" s="711"/>
      <c r="G16" s="59"/>
    </row>
    <row r="17" spans="1:7" ht="22.5" x14ac:dyDescent="0.2">
      <c r="A17" s="733"/>
      <c r="B17" s="240" t="s">
        <v>803</v>
      </c>
      <c r="C17" s="321" t="s">
        <v>529</v>
      </c>
      <c r="D17" s="704"/>
      <c r="E17" s="247" t="s">
        <v>803</v>
      </c>
      <c r="F17" s="248" t="s">
        <v>222</v>
      </c>
      <c r="G17" s="60"/>
    </row>
    <row r="18" spans="1:7" x14ac:dyDescent="0.2">
      <c r="A18" s="733"/>
      <c r="B18" s="320" t="s">
        <v>0</v>
      </c>
      <c r="C18" s="321" t="s">
        <v>0</v>
      </c>
      <c r="D18" s="704"/>
      <c r="E18" s="319" t="s">
        <v>0</v>
      </c>
      <c r="F18" s="318" t="s">
        <v>0</v>
      </c>
      <c r="G18" s="2"/>
    </row>
    <row r="19" spans="1:7" ht="3.2" customHeight="1" x14ac:dyDescent="0.2">
      <c r="A19" s="324"/>
      <c r="B19" s="157"/>
      <c r="C19" s="24"/>
      <c r="D19" s="318"/>
      <c r="E19" s="318"/>
      <c r="F19" s="318"/>
      <c r="G19" s="318"/>
    </row>
    <row r="20" spans="1:7" x14ac:dyDescent="0.2">
      <c r="A20" s="324" t="s">
        <v>51</v>
      </c>
      <c r="B20" s="187">
        <v>4667.5590000000002</v>
      </c>
      <c r="C20" s="251">
        <v>4594.1629999999996</v>
      </c>
      <c r="D20" s="251"/>
      <c r="E20" s="251">
        <v>4568.442</v>
      </c>
      <c r="F20" s="251">
        <v>4539.3270000000002</v>
      </c>
      <c r="G20" s="22"/>
    </row>
    <row r="21" spans="1:7" x14ac:dyDescent="0.2">
      <c r="A21" s="324" t="s">
        <v>183</v>
      </c>
      <c r="B21" s="187">
        <v>-333.85700000000003</v>
      </c>
      <c r="C21" s="251">
        <v>-291.245</v>
      </c>
      <c r="D21" s="251"/>
      <c r="E21" s="251">
        <v>-295.52499999999998</v>
      </c>
      <c r="F21" s="251">
        <v>-349.726</v>
      </c>
      <c r="G21" s="22"/>
    </row>
    <row r="22" spans="1:7" x14ac:dyDescent="0.2">
      <c r="A22" s="256" t="s">
        <v>31</v>
      </c>
      <c r="B22" s="178">
        <v>4333.7020000000002</v>
      </c>
      <c r="C22" s="171">
        <v>4302.9179999999997</v>
      </c>
      <c r="D22" s="171"/>
      <c r="E22" s="171">
        <v>4272.9170000000004</v>
      </c>
      <c r="F22" s="171">
        <v>4189.6010000000006</v>
      </c>
      <c r="G22" s="23"/>
    </row>
    <row r="24" spans="1:7" x14ac:dyDescent="0.2">
      <c r="D24" s="52"/>
    </row>
    <row r="25" spans="1:7" x14ac:dyDescent="0.2">
      <c r="B25" s="323"/>
      <c r="C25" s="323"/>
      <c r="D25" s="323"/>
      <c r="E25" s="323"/>
      <c r="F25" s="323"/>
    </row>
    <row r="26" spans="1:7" x14ac:dyDescent="0.2">
      <c r="D26" s="52"/>
    </row>
    <row r="27" spans="1:7" x14ac:dyDescent="0.2">
      <c r="D27" s="52"/>
    </row>
  </sheetData>
  <mergeCells count="11">
    <mergeCell ref="A3:F3"/>
    <mergeCell ref="B16:C16"/>
    <mergeCell ref="E16:F16"/>
    <mergeCell ref="A17:A18"/>
    <mergeCell ref="D17:D18"/>
    <mergeCell ref="A4:F4"/>
    <mergeCell ref="B6:C6"/>
    <mergeCell ref="E6:F6"/>
    <mergeCell ref="A7:A8"/>
    <mergeCell ref="D7:D8"/>
    <mergeCell ref="A14:F14"/>
  </mergeCell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sheetPr>
  <dimension ref="A1:H509"/>
  <sheetViews>
    <sheetView showGridLines="0" workbookViewId="0"/>
  </sheetViews>
  <sheetFormatPr defaultRowHeight="12.75" x14ac:dyDescent="0.2"/>
  <cols>
    <col min="1" max="1" width="9.85546875" bestFit="1" customWidth="1"/>
  </cols>
  <sheetData>
    <row r="1" spans="1:8" x14ac:dyDescent="0.2">
      <c r="A1" s="201" t="s">
        <v>614</v>
      </c>
    </row>
    <row r="2" spans="1:8" x14ac:dyDescent="0.2">
      <c r="A2" s="201"/>
    </row>
    <row r="3" spans="1:8" ht="15.75" x14ac:dyDescent="0.2">
      <c r="A3" s="201"/>
      <c r="B3" s="715" t="s">
        <v>868</v>
      </c>
      <c r="C3" s="715"/>
      <c r="D3" s="715"/>
      <c r="E3" s="715"/>
      <c r="F3" s="715"/>
      <c r="G3" s="715"/>
      <c r="H3" s="715"/>
    </row>
    <row r="4" spans="1:8" ht="15.75" x14ac:dyDescent="0.2">
      <c r="A4" s="201"/>
      <c r="B4" s="679"/>
      <c r="C4" s="679"/>
      <c r="D4" s="691"/>
      <c r="E4" s="691" t="s">
        <v>869</v>
      </c>
      <c r="F4" s="691"/>
      <c r="G4" s="679"/>
      <c r="H4" s="679"/>
    </row>
    <row r="6" spans="1:8" ht="14.25" x14ac:dyDescent="0.2">
      <c r="B6" s="716"/>
      <c r="C6" s="716"/>
      <c r="D6" s="716"/>
      <c r="E6" s="716"/>
      <c r="F6" s="716"/>
      <c r="G6" s="716"/>
      <c r="H6" s="716"/>
    </row>
    <row r="31" spans="1:8" x14ac:dyDescent="0.2">
      <c r="A31" s="468"/>
      <c r="B31" s="469"/>
    </row>
    <row r="32" spans="1:8" ht="22.5" x14ac:dyDescent="0.2">
      <c r="A32" s="474"/>
      <c r="B32" s="470"/>
      <c r="H32" s="470" t="s">
        <v>615</v>
      </c>
    </row>
    <row r="33" spans="1:8" x14ac:dyDescent="0.2">
      <c r="A33" s="472"/>
      <c r="B33" s="5"/>
      <c r="D33" s="473" t="s">
        <v>839</v>
      </c>
      <c r="H33" s="5">
        <v>69.900000000000006</v>
      </c>
    </row>
    <row r="34" spans="1:8" x14ac:dyDescent="0.2">
      <c r="A34" s="471"/>
      <c r="B34" s="5"/>
      <c r="D34" s="473" t="s">
        <v>840</v>
      </c>
      <c r="H34" s="678">
        <v>71</v>
      </c>
    </row>
    <row r="35" spans="1:8" x14ac:dyDescent="0.2">
      <c r="A35" s="471"/>
      <c r="B35" s="5"/>
    </row>
    <row r="36" spans="1:8" x14ac:dyDescent="0.2">
      <c r="A36" s="471"/>
      <c r="B36" s="5"/>
    </row>
    <row r="37" spans="1:8" x14ac:dyDescent="0.2">
      <c r="A37" s="471"/>
      <c r="B37" s="5"/>
    </row>
    <row r="38" spans="1:8" x14ac:dyDescent="0.2">
      <c r="A38" s="471"/>
      <c r="B38" s="5"/>
    </row>
    <row r="39" spans="1:8" x14ac:dyDescent="0.2">
      <c r="A39" s="471"/>
      <c r="B39" s="5"/>
    </row>
    <row r="40" spans="1:8" x14ac:dyDescent="0.2">
      <c r="A40" s="471"/>
      <c r="B40" s="5"/>
    </row>
    <row r="41" spans="1:8" x14ac:dyDescent="0.2">
      <c r="A41" s="471"/>
      <c r="B41" s="5"/>
    </row>
    <row r="42" spans="1:8" x14ac:dyDescent="0.2">
      <c r="A42" s="471"/>
      <c r="B42" s="5"/>
    </row>
    <row r="43" spans="1:8" x14ac:dyDescent="0.2">
      <c r="A43" s="471"/>
      <c r="B43" s="5"/>
    </row>
    <row r="44" spans="1:8" x14ac:dyDescent="0.2">
      <c r="A44" s="471"/>
      <c r="B44" s="5"/>
    </row>
    <row r="45" spans="1:8" x14ac:dyDescent="0.2">
      <c r="A45" s="471"/>
      <c r="B45" s="5"/>
    </row>
    <row r="46" spans="1:8" x14ac:dyDescent="0.2">
      <c r="A46" s="471"/>
      <c r="B46" s="5"/>
    </row>
    <row r="47" spans="1:8" x14ac:dyDescent="0.2">
      <c r="A47" s="471"/>
      <c r="B47" s="5"/>
    </row>
    <row r="48" spans="1:8" x14ac:dyDescent="0.2">
      <c r="A48" s="471"/>
      <c r="B48" s="5"/>
    </row>
    <row r="49" spans="1:2" x14ac:dyDescent="0.2">
      <c r="A49" s="471"/>
      <c r="B49" s="5"/>
    </row>
    <row r="50" spans="1:2" x14ac:dyDescent="0.2">
      <c r="A50" s="471"/>
      <c r="B50" s="5"/>
    </row>
    <row r="51" spans="1:2" x14ac:dyDescent="0.2">
      <c r="A51" s="471"/>
      <c r="B51" s="5"/>
    </row>
    <row r="52" spans="1:2" x14ac:dyDescent="0.2">
      <c r="A52" s="471"/>
      <c r="B52" s="5"/>
    </row>
    <row r="53" spans="1:2" x14ac:dyDescent="0.2">
      <c r="A53" s="471"/>
      <c r="B53" s="5"/>
    </row>
    <row r="54" spans="1:2" x14ac:dyDescent="0.2">
      <c r="A54" s="471"/>
      <c r="B54" s="5"/>
    </row>
    <row r="55" spans="1:2" x14ac:dyDescent="0.2">
      <c r="A55" s="471"/>
      <c r="B55" s="5"/>
    </row>
    <row r="56" spans="1:2" x14ac:dyDescent="0.2">
      <c r="A56" s="471"/>
      <c r="B56" s="5"/>
    </row>
    <row r="57" spans="1:2" x14ac:dyDescent="0.2">
      <c r="A57" s="471"/>
      <c r="B57" s="5"/>
    </row>
    <row r="58" spans="1:2" x14ac:dyDescent="0.2">
      <c r="A58" s="471"/>
      <c r="B58" s="5"/>
    </row>
    <row r="59" spans="1:2" x14ac:dyDescent="0.2">
      <c r="A59" s="471"/>
      <c r="B59" s="5"/>
    </row>
    <row r="60" spans="1:2" x14ac:dyDescent="0.2">
      <c r="A60" s="471"/>
      <c r="B60" s="5"/>
    </row>
    <row r="61" spans="1:2" x14ac:dyDescent="0.2">
      <c r="A61" s="471"/>
      <c r="B61" s="5"/>
    </row>
    <row r="62" spans="1:2" x14ac:dyDescent="0.2">
      <c r="A62" s="471"/>
      <c r="B62" s="5"/>
    </row>
    <row r="63" spans="1:2" x14ac:dyDescent="0.2">
      <c r="A63" s="471"/>
      <c r="B63" s="5"/>
    </row>
    <row r="64" spans="1:2" x14ac:dyDescent="0.2">
      <c r="A64" s="471"/>
      <c r="B64" s="5"/>
    </row>
    <row r="65" spans="1:2" x14ac:dyDescent="0.2">
      <c r="A65" s="471"/>
      <c r="B65" s="5"/>
    </row>
    <row r="66" spans="1:2" x14ac:dyDescent="0.2">
      <c r="A66" s="471"/>
      <c r="B66" s="5"/>
    </row>
    <row r="67" spans="1:2" x14ac:dyDescent="0.2">
      <c r="A67" s="471"/>
      <c r="B67" s="5"/>
    </row>
    <row r="68" spans="1:2" x14ac:dyDescent="0.2">
      <c r="A68" s="471"/>
      <c r="B68" s="5"/>
    </row>
    <row r="69" spans="1:2" x14ac:dyDescent="0.2">
      <c r="A69" s="471"/>
      <c r="B69" s="5"/>
    </row>
    <row r="70" spans="1:2" x14ac:dyDescent="0.2">
      <c r="A70" s="471"/>
      <c r="B70" s="5"/>
    </row>
    <row r="71" spans="1:2" x14ac:dyDescent="0.2">
      <c r="A71" s="471"/>
      <c r="B71" s="5"/>
    </row>
    <row r="72" spans="1:2" x14ac:dyDescent="0.2">
      <c r="A72" s="471"/>
      <c r="B72" s="5"/>
    </row>
    <row r="73" spans="1:2" x14ac:dyDescent="0.2">
      <c r="A73" s="471"/>
      <c r="B73" s="5"/>
    </row>
    <row r="74" spans="1:2" x14ac:dyDescent="0.2">
      <c r="A74" s="471"/>
      <c r="B74" s="5"/>
    </row>
    <row r="75" spans="1:2" x14ac:dyDescent="0.2">
      <c r="A75" s="471"/>
      <c r="B75" s="5"/>
    </row>
    <row r="76" spans="1:2" x14ac:dyDescent="0.2">
      <c r="A76" s="471"/>
      <c r="B76" s="5"/>
    </row>
    <row r="77" spans="1:2" x14ac:dyDescent="0.2">
      <c r="A77" s="471"/>
      <c r="B77" s="5"/>
    </row>
    <row r="78" spans="1:2" x14ac:dyDescent="0.2">
      <c r="A78" s="471"/>
      <c r="B78" s="5"/>
    </row>
    <row r="79" spans="1:2" x14ac:dyDescent="0.2">
      <c r="A79" s="471"/>
      <c r="B79" s="5"/>
    </row>
    <row r="80" spans="1:2" x14ac:dyDescent="0.2">
      <c r="A80" s="471"/>
      <c r="B80" s="5"/>
    </row>
    <row r="81" spans="1:2" x14ac:dyDescent="0.2">
      <c r="A81" s="471"/>
      <c r="B81" s="5"/>
    </row>
    <row r="82" spans="1:2" x14ac:dyDescent="0.2">
      <c r="A82" s="471"/>
      <c r="B82" s="5"/>
    </row>
    <row r="83" spans="1:2" x14ac:dyDescent="0.2">
      <c r="A83" s="471"/>
      <c r="B83" s="5"/>
    </row>
    <row r="84" spans="1:2" x14ac:dyDescent="0.2">
      <c r="A84" s="471"/>
      <c r="B84" s="5"/>
    </row>
    <row r="85" spans="1:2" x14ac:dyDescent="0.2">
      <c r="A85" s="471"/>
      <c r="B85" s="5"/>
    </row>
    <row r="86" spans="1:2" x14ac:dyDescent="0.2">
      <c r="A86" s="471"/>
      <c r="B86" s="5"/>
    </row>
    <row r="87" spans="1:2" x14ac:dyDescent="0.2">
      <c r="A87" s="471"/>
      <c r="B87" s="5"/>
    </row>
    <row r="88" spans="1:2" x14ac:dyDescent="0.2">
      <c r="A88" s="471"/>
      <c r="B88" s="5"/>
    </row>
    <row r="89" spans="1:2" x14ac:dyDescent="0.2">
      <c r="A89" s="471"/>
      <c r="B89" s="5"/>
    </row>
    <row r="90" spans="1:2" x14ac:dyDescent="0.2">
      <c r="A90" s="471"/>
      <c r="B90" s="5"/>
    </row>
    <row r="91" spans="1:2" x14ac:dyDescent="0.2">
      <c r="A91" s="471"/>
      <c r="B91" s="5"/>
    </row>
    <row r="92" spans="1:2" x14ac:dyDescent="0.2">
      <c r="A92" s="471"/>
      <c r="B92" s="5"/>
    </row>
    <row r="93" spans="1:2" x14ac:dyDescent="0.2">
      <c r="A93" s="471"/>
      <c r="B93" s="5"/>
    </row>
    <row r="94" spans="1:2" x14ac:dyDescent="0.2">
      <c r="A94" s="471"/>
      <c r="B94" s="5"/>
    </row>
    <row r="95" spans="1:2" x14ac:dyDescent="0.2">
      <c r="A95" s="471"/>
      <c r="B95" s="5"/>
    </row>
    <row r="96" spans="1:2" x14ac:dyDescent="0.2">
      <c r="A96" s="471"/>
      <c r="B96" s="5"/>
    </row>
    <row r="97" spans="1:2" x14ac:dyDescent="0.2">
      <c r="A97" s="471"/>
      <c r="B97" s="5"/>
    </row>
    <row r="98" spans="1:2" x14ac:dyDescent="0.2">
      <c r="A98" s="471"/>
      <c r="B98" s="5"/>
    </row>
    <row r="99" spans="1:2" x14ac:dyDescent="0.2">
      <c r="A99" s="471"/>
      <c r="B99" s="5"/>
    </row>
    <row r="100" spans="1:2" x14ac:dyDescent="0.2">
      <c r="A100" s="471"/>
      <c r="B100" s="5"/>
    </row>
    <row r="101" spans="1:2" x14ac:dyDescent="0.2">
      <c r="A101" s="471"/>
      <c r="B101" s="5"/>
    </row>
    <row r="102" spans="1:2" x14ac:dyDescent="0.2">
      <c r="A102" s="471"/>
      <c r="B102" s="5"/>
    </row>
    <row r="103" spans="1:2" x14ac:dyDescent="0.2">
      <c r="A103" s="471"/>
      <c r="B103" s="5"/>
    </row>
    <row r="104" spans="1:2" x14ac:dyDescent="0.2">
      <c r="A104" s="471"/>
      <c r="B104" s="5"/>
    </row>
    <row r="105" spans="1:2" x14ac:dyDescent="0.2">
      <c r="A105" s="471"/>
      <c r="B105" s="5"/>
    </row>
    <row r="106" spans="1:2" x14ac:dyDescent="0.2">
      <c r="A106" s="471"/>
      <c r="B106" s="5"/>
    </row>
    <row r="107" spans="1:2" x14ac:dyDescent="0.2">
      <c r="A107" s="471"/>
      <c r="B107" s="5"/>
    </row>
    <row r="108" spans="1:2" x14ac:dyDescent="0.2">
      <c r="A108" s="471"/>
      <c r="B108" s="5"/>
    </row>
    <row r="109" spans="1:2" x14ac:dyDescent="0.2">
      <c r="A109" s="471"/>
      <c r="B109" s="5"/>
    </row>
    <row r="110" spans="1:2" x14ac:dyDescent="0.2">
      <c r="A110" s="471"/>
      <c r="B110" s="5"/>
    </row>
    <row r="111" spans="1:2" x14ac:dyDescent="0.2">
      <c r="A111" s="471"/>
      <c r="B111" s="5"/>
    </row>
    <row r="112" spans="1:2" x14ac:dyDescent="0.2">
      <c r="A112" s="471"/>
      <c r="B112" s="5"/>
    </row>
    <row r="113" spans="1:2" x14ac:dyDescent="0.2">
      <c r="A113" s="471"/>
      <c r="B113" s="5"/>
    </row>
    <row r="114" spans="1:2" x14ac:dyDescent="0.2">
      <c r="A114" s="471"/>
      <c r="B114" s="5"/>
    </row>
    <row r="115" spans="1:2" x14ac:dyDescent="0.2">
      <c r="A115" s="471"/>
      <c r="B115" s="5"/>
    </row>
    <row r="116" spans="1:2" x14ac:dyDescent="0.2">
      <c r="A116" s="471"/>
      <c r="B116" s="5"/>
    </row>
    <row r="117" spans="1:2" x14ac:dyDescent="0.2">
      <c r="A117" s="471"/>
      <c r="B117" s="5"/>
    </row>
    <row r="118" spans="1:2" x14ac:dyDescent="0.2">
      <c r="A118" s="471"/>
      <c r="B118" s="5"/>
    </row>
    <row r="119" spans="1:2" x14ac:dyDescent="0.2">
      <c r="A119" s="471"/>
      <c r="B119" s="5"/>
    </row>
    <row r="120" spans="1:2" x14ac:dyDescent="0.2">
      <c r="A120" s="471"/>
      <c r="B120" s="5"/>
    </row>
    <row r="121" spans="1:2" x14ac:dyDescent="0.2">
      <c r="A121" s="471"/>
      <c r="B121" s="5"/>
    </row>
    <row r="122" spans="1:2" x14ac:dyDescent="0.2">
      <c r="A122" s="471"/>
      <c r="B122" s="5"/>
    </row>
    <row r="123" spans="1:2" x14ac:dyDescent="0.2">
      <c r="A123" s="471"/>
      <c r="B123" s="5"/>
    </row>
    <row r="124" spans="1:2" x14ac:dyDescent="0.2">
      <c r="A124" s="471"/>
      <c r="B124" s="5"/>
    </row>
    <row r="125" spans="1:2" x14ac:dyDescent="0.2">
      <c r="A125" s="471"/>
      <c r="B125" s="5"/>
    </row>
    <row r="126" spans="1:2" x14ac:dyDescent="0.2">
      <c r="A126" s="471"/>
      <c r="B126" s="5"/>
    </row>
    <row r="127" spans="1:2" x14ac:dyDescent="0.2">
      <c r="A127" s="471"/>
      <c r="B127" s="5"/>
    </row>
    <row r="128" spans="1:2" x14ac:dyDescent="0.2">
      <c r="A128" s="471"/>
      <c r="B128" s="5"/>
    </row>
    <row r="129" spans="1:2" x14ac:dyDescent="0.2">
      <c r="A129" s="471"/>
      <c r="B129" s="5"/>
    </row>
    <row r="130" spans="1:2" x14ac:dyDescent="0.2">
      <c r="A130" s="471"/>
      <c r="B130" s="5"/>
    </row>
    <row r="131" spans="1:2" x14ac:dyDescent="0.2">
      <c r="A131" s="471"/>
      <c r="B131" s="5"/>
    </row>
    <row r="132" spans="1:2" x14ac:dyDescent="0.2">
      <c r="A132" s="471"/>
      <c r="B132" s="5"/>
    </row>
    <row r="133" spans="1:2" x14ac:dyDescent="0.2">
      <c r="A133" s="471"/>
      <c r="B133" s="5"/>
    </row>
    <row r="134" spans="1:2" x14ac:dyDescent="0.2">
      <c r="A134" s="471"/>
      <c r="B134" s="5"/>
    </row>
    <row r="135" spans="1:2" x14ac:dyDescent="0.2">
      <c r="A135" s="471"/>
      <c r="B135" s="5"/>
    </row>
    <row r="136" spans="1:2" x14ac:dyDescent="0.2">
      <c r="A136" s="471"/>
      <c r="B136" s="5"/>
    </row>
    <row r="137" spans="1:2" x14ac:dyDescent="0.2">
      <c r="A137" s="471"/>
      <c r="B137" s="5"/>
    </row>
    <row r="138" spans="1:2" x14ac:dyDescent="0.2">
      <c r="A138" s="471"/>
      <c r="B138" s="5"/>
    </row>
    <row r="139" spans="1:2" x14ac:dyDescent="0.2">
      <c r="A139" s="471"/>
      <c r="B139" s="5"/>
    </row>
    <row r="140" spans="1:2" x14ac:dyDescent="0.2">
      <c r="A140" s="471"/>
      <c r="B140" s="5"/>
    </row>
    <row r="141" spans="1:2" x14ac:dyDescent="0.2">
      <c r="A141" s="471"/>
      <c r="B141" s="5"/>
    </row>
    <row r="142" spans="1:2" x14ac:dyDescent="0.2">
      <c r="A142" s="471"/>
      <c r="B142" s="5"/>
    </row>
    <row r="143" spans="1:2" x14ac:dyDescent="0.2">
      <c r="A143" s="471"/>
      <c r="B143" s="5"/>
    </row>
    <row r="144" spans="1:2" x14ac:dyDescent="0.2">
      <c r="A144" s="471"/>
      <c r="B144" s="5"/>
    </row>
    <row r="145" spans="1:2" x14ac:dyDescent="0.2">
      <c r="A145" s="471"/>
      <c r="B145" s="5"/>
    </row>
    <row r="146" spans="1:2" x14ac:dyDescent="0.2">
      <c r="A146" s="471"/>
      <c r="B146" s="5"/>
    </row>
    <row r="147" spans="1:2" x14ac:dyDescent="0.2">
      <c r="A147" s="471"/>
      <c r="B147" s="5"/>
    </row>
    <row r="148" spans="1:2" x14ac:dyDescent="0.2">
      <c r="A148" s="471"/>
      <c r="B148" s="5"/>
    </row>
    <row r="149" spans="1:2" x14ac:dyDescent="0.2">
      <c r="A149" s="471"/>
      <c r="B149" s="5"/>
    </row>
    <row r="150" spans="1:2" x14ac:dyDescent="0.2">
      <c r="A150" s="471"/>
      <c r="B150" s="5"/>
    </row>
    <row r="151" spans="1:2" x14ac:dyDescent="0.2">
      <c r="A151" s="471"/>
      <c r="B151" s="5"/>
    </row>
    <row r="152" spans="1:2" x14ac:dyDescent="0.2">
      <c r="A152" s="471"/>
      <c r="B152" s="5"/>
    </row>
    <row r="153" spans="1:2" x14ac:dyDescent="0.2">
      <c r="A153" s="471"/>
      <c r="B153" s="5"/>
    </row>
    <row r="154" spans="1:2" x14ac:dyDescent="0.2">
      <c r="A154" s="471"/>
      <c r="B154" s="5"/>
    </row>
    <row r="155" spans="1:2" x14ac:dyDescent="0.2">
      <c r="A155" s="471"/>
      <c r="B155" s="5"/>
    </row>
    <row r="156" spans="1:2" x14ac:dyDescent="0.2">
      <c r="A156" s="471"/>
      <c r="B156" s="5"/>
    </row>
    <row r="157" spans="1:2" x14ac:dyDescent="0.2">
      <c r="A157" s="471"/>
      <c r="B157" s="5"/>
    </row>
    <row r="158" spans="1:2" x14ac:dyDescent="0.2">
      <c r="A158" s="471"/>
      <c r="B158" s="5"/>
    </row>
    <row r="159" spans="1:2" x14ac:dyDescent="0.2">
      <c r="A159" s="471"/>
      <c r="B159" s="5"/>
    </row>
    <row r="160" spans="1:2" x14ac:dyDescent="0.2">
      <c r="A160" s="471"/>
      <c r="B160" s="5"/>
    </row>
    <row r="161" spans="1:2" x14ac:dyDescent="0.2">
      <c r="A161" s="471"/>
      <c r="B161" s="5"/>
    </row>
    <row r="162" spans="1:2" x14ac:dyDescent="0.2">
      <c r="A162" s="471"/>
      <c r="B162" s="5"/>
    </row>
    <row r="163" spans="1:2" x14ac:dyDescent="0.2">
      <c r="A163" s="471"/>
      <c r="B163" s="5"/>
    </row>
    <row r="164" spans="1:2" x14ac:dyDescent="0.2">
      <c r="A164" s="471"/>
      <c r="B164" s="5"/>
    </row>
    <row r="165" spans="1:2" x14ac:dyDescent="0.2">
      <c r="A165" s="471"/>
      <c r="B165" s="5"/>
    </row>
    <row r="166" spans="1:2" x14ac:dyDescent="0.2">
      <c r="A166" s="471"/>
      <c r="B166" s="5"/>
    </row>
    <row r="167" spans="1:2" x14ac:dyDescent="0.2">
      <c r="A167" s="471"/>
      <c r="B167" s="5"/>
    </row>
    <row r="168" spans="1:2" x14ac:dyDescent="0.2">
      <c r="A168" s="471"/>
      <c r="B168" s="5"/>
    </row>
    <row r="169" spans="1:2" x14ac:dyDescent="0.2">
      <c r="A169" s="471"/>
      <c r="B169" s="5"/>
    </row>
    <row r="170" spans="1:2" x14ac:dyDescent="0.2">
      <c r="A170" s="471"/>
      <c r="B170" s="5"/>
    </row>
    <row r="171" spans="1:2" x14ac:dyDescent="0.2">
      <c r="A171" s="471"/>
      <c r="B171" s="5"/>
    </row>
    <row r="172" spans="1:2" x14ac:dyDescent="0.2">
      <c r="A172" s="471"/>
      <c r="B172" s="5"/>
    </row>
    <row r="173" spans="1:2" x14ac:dyDescent="0.2">
      <c r="A173" s="471"/>
      <c r="B173" s="5"/>
    </row>
    <row r="174" spans="1:2" x14ac:dyDescent="0.2">
      <c r="A174" s="471"/>
      <c r="B174" s="5"/>
    </row>
    <row r="175" spans="1:2" x14ac:dyDescent="0.2">
      <c r="A175" s="471"/>
      <c r="B175" s="5"/>
    </row>
    <row r="176" spans="1:2" x14ac:dyDescent="0.2">
      <c r="A176" s="471"/>
      <c r="B176" s="5"/>
    </row>
    <row r="177" spans="1:2" x14ac:dyDescent="0.2">
      <c r="A177" s="471"/>
      <c r="B177" s="5"/>
    </row>
    <row r="178" spans="1:2" x14ac:dyDescent="0.2">
      <c r="A178" s="471"/>
      <c r="B178" s="5"/>
    </row>
    <row r="179" spans="1:2" x14ac:dyDescent="0.2">
      <c r="A179" s="471"/>
      <c r="B179" s="5"/>
    </row>
    <row r="180" spans="1:2" x14ac:dyDescent="0.2">
      <c r="A180" s="471"/>
      <c r="B180" s="5"/>
    </row>
    <row r="181" spans="1:2" x14ac:dyDescent="0.2">
      <c r="A181" s="471"/>
      <c r="B181" s="5"/>
    </row>
    <row r="182" spans="1:2" x14ac:dyDescent="0.2">
      <c r="A182" s="471"/>
      <c r="B182" s="5"/>
    </row>
    <row r="183" spans="1:2" x14ac:dyDescent="0.2">
      <c r="A183" s="471"/>
      <c r="B183" s="5"/>
    </row>
    <row r="184" spans="1:2" x14ac:dyDescent="0.2">
      <c r="A184" s="471"/>
      <c r="B184" s="5"/>
    </row>
    <row r="185" spans="1:2" x14ac:dyDescent="0.2">
      <c r="A185" s="471"/>
      <c r="B185" s="5"/>
    </row>
    <row r="186" spans="1:2" x14ac:dyDescent="0.2">
      <c r="A186" s="471"/>
      <c r="B186" s="5"/>
    </row>
    <row r="187" spans="1:2" x14ac:dyDescent="0.2">
      <c r="A187" s="471"/>
      <c r="B187" s="5"/>
    </row>
    <row r="188" spans="1:2" x14ac:dyDescent="0.2">
      <c r="A188" s="471"/>
      <c r="B188" s="5"/>
    </row>
    <row r="189" spans="1:2" x14ac:dyDescent="0.2">
      <c r="A189" s="471"/>
      <c r="B189" s="5"/>
    </row>
    <row r="190" spans="1:2" x14ac:dyDescent="0.2">
      <c r="A190" s="471"/>
      <c r="B190" s="5"/>
    </row>
    <row r="191" spans="1:2" x14ac:dyDescent="0.2">
      <c r="A191" s="471"/>
      <c r="B191" s="5"/>
    </row>
    <row r="192" spans="1:2" x14ac:dyDescent="0.2">
      <c r="A192" s="471"/>
      <c r="B192" s="5"/>
    </row>
    <row r="193" spans="1:2" x14ac:dyDescent="0.2">
      <c r="A193" s="471"/>
      <c r="B193" s="5"/>
    </row>
    <row r="194" spans="1:2" x14ac:dyDescent="0.2">
      <c r="A194" s="471"/>
      <c r="B194" s="5"/>
    </row>
    <row r="195" spans="1:2" x14ac:dyDescent="0.2">
      <c r="A195" s="471"/>
      <c r="B195" s="5"/>
    </row>
    <row r="196" spans="1:2" x14ac:dyDescent="0.2">
      <c r="A196" s="471"/>
      <c r="B196" s="5"/>
    </row>
    <row r="197" spans="1:2" x14ac:dyDescent="0.2">
      <c r="A197" s="471"/>
      <c r="B197" s="5"/>
    </row>
    <row r="198" spans="1:2" x14ac:dyDescent="0.2">
      <c r="A198" s="471"/>
      <c r="B198" s="5"/>
    </row>
    <row r="199" spans="1:2" x14ac:dyDescent="0.2">
      <c r="A199" s="471"/>
      <c r="B199" s="5"/>
    </row>
    <row r="200" spans="1:2" x14ac:dyDescent="0.2">
      <c r="A200" s="471"/>
      <c r="B200" s="5"/>
    </row>
    <row r="201" spans="1:2" x14ac:dyDescent="0.2">
      <c r="A201" s="471"/>
      <c r="B201" s="5"/>
    </row>
    <row r="202" spans="1:2" x14ac:dyDescent="0.2">
      <c r="A202" s="471"/>
      <c r="B202" s="5"/>
    </row>
    <row r="203" spans="1:2" x14ac:dyDescent="0.2">
      <c r="A203" s="471"/>
      <c r="B203" s="5"/>
    </row>
    <row r="204" spans="1:2" x14ac:dyDescent="0.2">
      <c r="A204" s="471"/>
      <c r="B204" s="5"/>
    </row>
    <row r="205" spans="1:2" x14ac:dyDescent="0.2">
      <c r="A205" s="471"/>
      <c r="B205" s="5"/>
    </row>
    <row r="206" spans="1:2" x14ac:dyDescent="0.2">
      <c r="A206" s="471"/>
      <c r="B206" s="5"/>
    </row>
    <row r="207" spans="1:2" x14ac:dyDescent="0.2">
      <c r="A207" s="471"/>
      <c r="B207" s="5"/>
    </row>
    <row r="208" spans="1:2" x14ac:dyDescent="0.2">
      <c r="A208" s="471"/>
      <c r="B208" s="5"/>
    </row>
    <row r="209" spans="1:2" x14ac:dyDescent="0.2">
      <c r="A209" s="471"/>
      <c r="B209" s="5"/>
    </row>
    <row r="210" spans="1:2" x14ac:dyDescent="0.2">
      <c r="A210" s="471"/>
      <c r="B210" s="5"/>
    </row>
    <row r="211" spans="1:2" x14ac:dyDescent="0.2">
      <c r="A211" s="471"/>
      <c r="B211" s="5"/>
    </row>
    <row r="212" spans="1:2" x14ac:dyDescent="0.2">
      <c r="A212" s="471"/>
      <c r="B212" s="5"/>
    </row>
    <row r="213" spans="1:2" x14ac:dyDescent="0.2">
      <c r="A213" s="471"/>
      <c r="B213" s="5"/>
    </row>
    <row r="214" spans="1:2" x14ac:dyDescent="0.2">
      <c r="A214" s="471"/>
      <c r="B214" s="5"/>
    </row>
    <row r="215" spans="1:2" x14ac:dyDescent="0.2">
      <c r="A215" s="471"/>
      <c r="B215" s="5"/>
    </row>
    <row r="216" spans="1:2" x14ac:dyDescent="0.2">
      <c r="A216" s="471"/>
      <c r="B216" s="5"/>
    </row>
    <row r="217" spans="1:2" x14ac:dyDescent="0.2">
      <c r="A217" s="471"/>
      <c r="B217" s="5"/>
    </row>
    <row r="218" spans="1:2" x14ac:dyDescent="0.2">
      <c r="A218" s="471"/>
      <c r="B218" s="5"/>
    </row>
    <row r="219" spans="1:2" x14ac:dyDescent="0.2">
      <c r="A219" s="471"/>
      <c r="B219" s="5"/>
    </row>
    <row r="220" spans="1:2" x14ac:dyDescent="0.2">
      <c r="A220" s="471"/>
      <c r="B220" s="5"/>
    </row>
    <row r="221" spans="1:2" x14ac:dyDescent="0.2">
      <c r="A221" s="471"/>
      <c r="B221" s="5"/>
    </row>
    <row r="222" spans="1:2" x14ac:dyDescent="0.2">
      <c r="A222" s="471"/>
      <c r="B222" s="5"/>
    </row>
    <row r="223" spans="1:2" x14ac:dyDescent="0.2">
      <c r="A223" s="471"/>
      <c r="B223" s="5"/>
    </row>
    <row r="224" spans="1:2" x14ac:dyDescent="0.2">
      <c r="A224" s="471"/>
      <c r="B224" s="5"/>
    </row>
    <row r="225" spans="1:2" x14ac:dyDescent="0.2">
      <c r="A225" s="471"/>
      <c r="B225" s="5"/>
    </row>
    <row r="226" spans="1:2" x14ac:dyDescent="0.2">
      <c r="A226" s="471"/>
      <c r="B226" s="5"/>
    </row>
    <row r="227" spans="1:2" x14ac:dyDescent="0.2">
      <c r="A227" s="471"/>
      <c r="B227" s="5"/>
    </row>
    <row r="228" spans="1:2" x14ac:dyDescent="0.2">
      <c r="A228" s="471"/>
      <c r="B228" s="5"/>
    </row>
    <row r="229" spans="1:2" x14ac:dyDescent="0.2">
      <c r="A229" s="471"/>
      <c r="B229" s="5"/>
    </row>
    <row r="230" spans="1:2" x14ac:dyDescent="0.2">
      <c r="A230" s="471"/>
      <c r="B230" s="5"/>
    </row>
    <row r="231" spans="1:2" x14ac:dyDescent="0.2">
      <c r="A231" s="471"/>
      <c r="B231" s="5"/>
    </row>
    <row r="232" spans="1:2" x14ac:dyDescent="0.2">
      <c r="A232" s="471"/>
      <c r="B232" s="5"/>
    </row>
    <row r="233" spans="1:2" x14ac:dyDescent="0.2">
      <c r="A233" s="471"/>
      <c r="B233" s="5"/>
    </row>
    <row r="234" spans="1:2" x14ac:dyDescent="0.2">
      <c r="A234" s="471"/>
      <c r="B234" s="5"/>
    </row>
    <row r="235" spans="1:2" x14ac:dyDescent="0.2">
      <c r="A235" s="471"/>
      <c r="B235" s="5"/>
    </row>
    <row r="236" spans="1:2" x14ac:dyDescent="0.2">
      <c r="A236" s="471"/>
      <c r="B236" s="5"/>
    </row>
    <row r="237" spans="1:2" x14ac:dyDescent="0.2">
      <c r="A237" s="471"/>
      <c r="B237" s="5"/>
    </row>
    <row r="238" spans="1:2" x14ac:dyDescent="0.2">
      <c r="A238" s="471"/>
      <c r="B238" s="5"/>
    </row>
    <row r="239" spans="1:2" x14ac:dyDescent="0.2">
      <c r="A239" s="471"/>
      <c r="B239" s="5"/>
    </row>
    <row r="240" spans="1:2" x14ac:dyDescent="0.2">
      <c r="A240" s="471"/>
      <c r="B240" s="5"/>
    </row>
    <row r="241" spans="1:2" x14ac:dyDescent="0.2">
      <c r="A241" s="471"/>
      <c r="B241" s="5"/>
    </row>
    <row r="242" spans="1:2" x14ac:dyDescent="0.2">
      <c r="A242" s="471"/>
      <c r="B242" s="5"/>
    </row>
    <row r="243" spans="1:2" x14ac:dyDescent="0.2">
      <c r="A243" s="471"/>
      <c r="B243" s="5"/>
    </row>
    <row r="244" spans="1:2" x14ac:dyDescent="0.2">
      <c r="A244" s="471"/>
      <c r="B244" s="5"/>
    </row>
    <row r="245" spans="1:2" x14ac:dyDescent="0.2">
      <c r="A245" s="471"/>
      <c r="B245" s="5"/>
    </row>
    <row r="246" spans="1:2" x14ac:dyDescent="0.2">
      <c r="A246" s="471"/>
      <c r="B246" s="5"/>
    </row>
    <row r="247" spans="1:2" x14ac:dyDescent="0.2">
      <c r="A247" s="471"/>
      <c r="B247" s="5"/>
    </row>
    <row r="248" spans="1:2" x14ac:dyDescent="0.2">
      <c r="A248" s="471"/>
      <c r="B248" s="5"/>
    </row>
    <row r="249" spans="1:2" x14ac:dyDescent="0.2">
      <c r="A249" s="471"/>
      <c r="B249" s="5"/>
    </row>
    <row r="250" spans="1:2" x14ac:dyDescent="0.2">
      <c r="A250" s="471"/>
      <c r="B250" s="5"/>
    </row>
    <row r="251" spans="1:2" x14ac:dyDescent="0.2">
      <c r="A251" s="471"/>
      <c r="B251" s="5"/>
    </row>
    <row r="252" spans="1:2" x14ac:dyDescent="0.2">
      <c r="A252" s="471"/>
      <c r="B252" s="5"/>
    </row>
    <row r="253" spans="1:2" x14ac:dyDescent="0.2">
      <c r="A253" s="471"/>
      <c r="B253" s="5"/>
    </row>
    <row r="254" spans="1:2" x14ac:dyDescent="0.2">
      <c r="A254" s="471"/>
      <c r="B254" s="5"/>
    </row>
    <row r="255" spans="1:2" x14ac:dyDescent="0.2">
      <c r="A255" s="471"/>
      <c r="B255" s="5"/>
    </row>
    <row r="256" spans="1:2" x14ac:dyDescent="0.2">
      <c r="A256" s="471"/>
      <c r="B256" s="5"/>
    </row>
    <row r="257" spans="1:2" x14ac:dyDescent="0.2">
      <c r="A257" s="471"/>
      <c r="B257" s="5"/>
    </row>
    <row r="258" spans="1:2" x14ac:dyDescent="0.2">
      <c r="A258" s="471"/>
      <c r="B258" s="5"/>
    </row>
    <row r="259" spans="1:2" x14ac:dyDescent="0.2">
      <c r="A259" s="471"/>
      <c r="B259" s="5"/>
    </row>
    <row r="260" spans="1:2" x14ac:dyDescent="0.2">
      <c r="A260" s="471"/>
      <c r="B260" s="5"/>
    </row>
    <row r="261" spans="1:2" x14ac:dyDescent="0.2">
      <c r="A261" s="471"/>
      <c r="B261" s="5"/>
    </row>
    <row r="262" spans="1:2" x14ac:dyDescent="0.2">
      <c r="A262" s="471"/>
      <c r="B262" s="5"/>
    </row>
    <row r="263" spans="1:2" x14ac:dyDescent="0.2">
      <c r="A263" s="471"/>
      <c r="B263" s="5"/>
    </row>
    <row r="264" spans="1:2" x14ac:dyDescent="0.2">
      <c r="A264" s="471"/>
      <c r="B264" s="5"/>
    </row>
    <row r="265" spans="1:2" x14ac:dyDescent="0.2">
      <c r="A265" s="471"/>
      <c r="B265" s="5"/>
    </row>
    <row r="266" spans="1:2" x14ac:dyDescent="0.2">
      <c r="A266" s="471"/>
      <c r="B266" s="5"/>
    </row>
    <row r="267" spans="1:2" x14ac:dyDescent="0.2">
      <c r="A267" s="471"/>
      <c r="B267" s="5"/>
    </row>
    <row r="268" spans="1:2" x14ac:dyDescent="0.2">
      <c r="A268" s="471"/>
      <c r="B268" s="5"/>
    </row>
    <row r="269" spans="1:2" x14ac:dyDescent="0.2">
      <c r="A269" s="471"/>
      <c r="B269" s="5"/>
    </row>
    <row r="270" spans="1:2" x14ac:dyDescent="0.2">
      <c r="A270" s="471"/>
      <c r="B270" s="5"/>
    </row>
    <row r="271" spans="1:2" x14ac:dyDescent="0.2">
      <c r="A271" s="471"/>
      <c r="B271" s="5"/>
    </row>
    <row r="272" spans="1:2" x14ac:dyDescent="0.2">
      <c r="A272" s="471"/>
      <c r="B272" s="5"/>
    </row>
    <row r="273" spans="1:2" x14ac:dyDescent="0.2">
      <c r="A273" s="471"/>
      <c r="B273" s="5"/>
    </row>
    <row r="274" spans="1:2" x14ac:dyDescent="0.2">
      <c r="A274" s="471"/>
      <c r="B274" s="5"/>
    </row>
    <row r="275" spans="1:2" x14ac:dyDescent="0.2">
      <c r="A275" s="471"/>
      <c r="B275" s="5"/>
    </row>
    <row r="276" spans="1:2" x14ac:dyDescent="0.2">
      <c r="A276" s="471"/>
      <c r="B276" s="5"/>
    </row>
    <row r="277" spans="1:2" x14ac:dyDescent="0.2">
      <c r="A277" s="471"/>
      <c r="B277" s="5"/>
    </row>
    <row r="278" spans="1:2" x14ac:dyDescent="0.2">
      <c r="A278" s="471"/>
      <c r="B278" s="5"/>
    </row>
    <row r="279" spans="1:2" x14ac:dyDescent="0.2">
      <c r="A279" s="471"/>
      <c r="B279" s="5"/>
    </row>
    <row r="280" spans="1:2" x14ac:dyDescent="0.2">
      <c r="A280" s="471"/>
      <c r="B280" s="5"/>
    </row>
    <row r="281" spans="1:2" x14ac:dyDescent="0.2">
      <c r="A281" s="471"/>
      <c r="B281" s="5"/>
    </row>
    <row r="282" spans="1:2" x14ac:dyDescent="0.2">
      <c r="A282" s="471"/>
      <c r="B282" s="5"/>
    </row>
    <row r="283" spans="1:2" x14ac:dyDescent="0.2">
      <c r="A283" s="471"/>
      <c r="B283" s="5"/>
    </row>
    <row r="284" spans="1:2" x14ac:dyDescent="0.2">
      <c r="A284" s="471"/>
      <c r="B284" s="5"/>
    </row>
    <row r="285" spans="1:2" x14ac:dyDescent="0.2">
      <c r="A285" s="471"/>
      <c r="B285" s="5"/>
    </row>
    <row r="286" spans="1:2" x14ac:dyDescent="0.2">
      <c r="A286" s="471"/>
      <c r="B286" s="5"/>
    </row>
    <row r="287" spans="1:2" x14ac:dyDescent="0.2">
      <c r="A287" s="471"/>
      <c r="B287" s="5"/>
    </row>
    <row r="288" spans="1:2" x14ac:dyDescent="0.2">
      <c r="A288" s="471"/>
      <c r="B288" s="5"/>
    </row>
    <row r="289" spans="1:2" x14ac:dyDescent="0.2">
      <c r="A289" s="471"/>
      <c r="B289" s="5"/>
    </row>
    <row r="290" spans="1:2" x14ac:dyDescent="0.2">
      <c r="A290" s="471"/>
      <c r="B290" s="5"/>
    </row>
    <row r="291" spans="1:2" x14ac:dyDescent="0.2">
      <c r="A291" s="471"/>
      <c r="B291" s="5"/>
    </row>
    <row r="292" spans="1:2" x14ac:dyDescent="0.2">
      <c r="A292" s="471"/>
      <c r="B292" s="5"/>
    </row>
    <row r="293" spans="1:2" x14ac:dyDescent="0.2">
      <c r="A293" s="471"/>
      <c r="B293" s="5"/>
    </row>
    <row r="294" spans="1:2" x14ac:dyDescent="0.2">
      <c r="A294" s="472"/>
      <c r="B294" s="5"/>
    </row>
    <row r="295" spans="1:2" x14ac:dyDescent="0.2">
      <c r="A295" s="471"/>
      <c r="B295" s="5"/>
    </row>
    <row r="296" spans="1:2" x14ac:dyDescent="0.2">
      <c r="A296" s="471"/>
      <c r="B296" s="5"/>
    </row>
    <row r="297" spans="1:2" x14ac:dyDescent="0.2">
      <c r="A297" s="471"/>
      <c r="B297" s="5"/>
    </row>
    <row r="298" spans="1:2" x14ac:dyDescent="0.2">
      <c r="A298" s="471"/>
      <c r="B298" s="5"/>
    </row>
    <row r="299" spans="1:2" x14ac:dyDescent="0.2">
      <c r="A299" s="471"/>
      <c r="B299" s="5"/>
    </row>
    <row r="300" spans="1:2" x14ac:dyDescent="0.2">
      <c r="A300" s="471"/>
      <c r="B300" s="5"/>
    </row>
    <row r="301" spans="1:2" x14ac:dyDescent="0.2">
      <c r="A301" s="471"/>
      <c r="B301" s="5"/>
    </row>
    <row r="302" spans="1:2" x14ac:dyDescent="0.2">
      <c r="A302" s="471"/>
      <c r="B302" s="5"/>
    </row>
    <row r="303" spans="1:2" x14ac:dyDescent="0.2">
      <c r="A303" s="471"/>
      <c r="B303" s="5"/>
    </row>
    <row r="304" spans="1:2" x14ac:dyDescent="0.2">
      <c r="A304" s="471"/>
      <c r="B304" s="5"/>
    </row>
    <row r="305" spans="1:2" x14ac:dyDescent="0.2">
      <c r="A305" s="471"/>
      <c r="B305" s="5"/>
    </row>
    <row r="306" spans="1:2" x14ac:dyDescent="0.2">
      <c r="A306" s="471"/>
      <c r="B306" s="5"/>
    </row>
    <row r="307" spans="1:2" x14ac:dyDescent="0.2">
      <c r="A307" s="471"/>
      <c r="B307" s="5"/>
    </row>
    <row r="308" spans="1:2" x14ac:dyDescent="0.2">
      <c r="A308" s="471"/>
      <c r="B308" s="5"/>
    </row>
    <row r="309" spans="1:2" x14ac:dyDescent="0.2">
      <c r="A309" s="471"/>
      <c r="B309" s="5"/>
    </row>
    <row r="310" spans="1:2" x14ac:dyDescent="0.2">
      <c r="A310" s="471"/>
      <c r="B310" s="5"/>
    </row>
    <row r="311" spans="1:2" x14ac:dyDescent="0.2">
      <c r="A311" s="471"/>
      <c r="B311" s="5"/>
    </row>
    <row r="312" spans="1:2" x14ac:dyDescent="0.2">
      <c r="A312" s="471"/>
      <c r="B312" s="5"/>
    </row>
    <row r="313" spans="1:2" x14ac:dyDescent="0.2">
      <c r="A313" s="471"/>
      <c r="B313" s="5"/>
    </row>
    <row r="314" spans="1:2" x14ac:dyDescent="0.2">
      <c r="A314" s="471"/>
      <c r="B314" s="5"/>
    </row>
    <row r="315" spans="1:2" x14ac:dyDescent="0.2">
      <c r="A315" s="471"/>
      <c r="B315" s="5"/>
    </row>
    <row r="316" spans="1:2" x14ac:dyDescent="0.2">
      <c r="A316" s="471"/>
      <c r="B316" s="5"/>
    </row>
    <row r="317" spans="1:2" x14ac:dyDescent="0.2">
      <c r="A317" s="471"/>
      <c r="B317" s="5"/>
    </row>
    <row r="318" spans="1:2" x14ac:dyDescent="0.2">
      <c r="A318" s="471"/>
      <c r="B318" s="5"/>
    </row>
    <row r="319" spans="1:2" x14ac:dyDescent="0.2">
      <c r="A319" s="471"/>
      <c r="B319" s="5"/>
    </row>
    <row r="320" spans="1:2" x14ac:dyDescent="0.2">
      <c r="A320" s="471"/>
      <c r="B320" s="5"/>
    </row>
    <row r="321" spans="1:2" x14ac:dyDescent="0.2">
      <c r="A321" s="471"/>
      <c r="B321" s="5"/>
    </row>
    <row r="322" spans="1:2" x14ac:dyDescent="0.2">
      <c r="A322" s="471"/>
      <c r="B322" s="5"/>
    </row>
    <row r="323" spans="1:2" x14ac:dyDescent="0.2">
      <c r="A323" s="471"/>
      <c r="B323" s="5"/>
    </row>
    <row r="324" spans="1:2" x14ac:dyDescent="0.2">
      <c r="A324" s="471"/>
      <c r="B324" s="5"/>
    </row>
    <row r="325" spans="1:2" x14ac:dyDescent="0.2">
      <c r="A325" s="471"/>
      <c r="B325" s="5"/>
    </row>
    <row r="326" spans="1:2" x14ac:dyDescent="0.2">
      <c r="A326" s="471"/>
      <c r="B326" s="5"/>
    </row>
    <row r="327" spans="1:2" x14ac:dyDescent="0.2">
      <c r="A327" s="471"/>
      <c r="B327" s="5"/>
    </row>
    <row r="328" spans="1:2" x14ac:dyDescent="0.2">
      <c r="A328" s="471"/>
      <c r="B328" s="5"/>
    </row>
    <row r="329" spans="1:2" x14ac:dyDescent="0.2">
      <c r="A329" s="471"/>
      <c r="B329" s="5"/>
    </row>
    <row r="330" spans="1:2" x14ac:dyDescent="0.2">
      <c r="A330" s="471"/>
      <c r="B330" s="5"/>
    </row>
    <row r="331" spans="1:2" x14ac:dyDescent="0.2">
      <c r="A331" s="471"/>
      <c r="B331" s="5"/>
    </row>
    <row r="332" spans="1:2" x14ac:dyDescent="0.2">
      <c r="A332" s="471"/>
      <c r="B332" s="5"/>
    </row>
    <row r="333" spans="1:2" x14ac:dyDescent="0.2">
      <c r="A333" s="471"/>
      <c r="B333" s="5"/>
    </row>
    <row r="334" spans="1:2" x14ac:dyDescent="0.2">
      <c r="A334" s="471"/>
      <c r="B334" s="5"/>
    </row>
    <row r="335" spans="1:2" x14ac:dyDescent="0.2">
      <c r="A335" s="471"/>
      <c r="B335" s="5"/>
    </row>
    <row r="336" spans="1:2" x14ac:dyDescent="0.2">
      <c r="A336" s="471"/>
      <c r="B336" s="5"/>
    </row>
    <row r="337" spans="1:2" x14ac:dyDescent="0.2">
      <c r="A337" s="471"/>
      <c r="B337" s="5"/>
    </row>
    <row r="338" spans="1:2" x14ac:dyDescent="0.2">
      <c r="A338" s="471"/>
      <c r="B338" s="5"/>
    </row>
    <row r="339" spans="1:2" x14ac:dyDescent="0.2">
      <c r="A339" s="471"/>
      <c r="B339" s="5"/>
    </row>
    <row r="340" spans="1:2" x14ac:dyDescent="0.2">
      <c r="A340" s="471"/>
      <c r="B340" s="5"/>
    </row>
    <row r="341" spans="1:2" x14ac:dyDescent="0.2">
      <c r="A341" s="471"/>
      <c r="B341" s="5"/>
    </row>
    <row r="342" spans="1:2" x14ac:dyDescent="0.2">
      <c r="A342" s="471"/>
      <c r="B342" s="5"/>
    </row>
    <row r="343" spans="1:2" x14ac:dyDescent="0.2">
      <c r="A343" s="471"/>
      <c r="B343" s="5"/>
    </row>
    <row r="344" spans="1:2" x14ac:dyDescent="0.2">
      <c r="A344" s="471"/>
      <c r="B344" s="5"/>
    </row>
    <row r="345" spans="1:2" x14ac:dyDescent="0.2">
      <c r="A345" s="471"/>
      <c r="B345" s="5"/>
    </row>
    <row r="346" spans="1:2" x14ac:dyDescent="0.2">
      <c r="A346" s="471"/>
      <c r="B346" s="5"/>
    </row>
    <row r="347" spans="1:2" x14ac:dyDescent="0.2">
      <c r="A347" s="471"/>
      <c r="B347" s="5"/>
    </row>
    <row r="348" spans="1:2" x14ac:dyDescent="0.2">
      <c r="A348" s="471"/>
      <c r="B348" s="5"/>
    </row>
    <row r="349" spans="1:2" x14ac:dyDescent="0.2">
      <c r="A349" s="471"/>
      <c r="B349" s="5"/>
    </row>
    <row r="350" spans="1:2" x14ac:dyDescent="0.2">
      <c r="A350" s="471"/>
      <c r="B350" s="5"/>
    </row>
    <row r="351" spans="1:2" x14ac:dyDescent="0.2">
      <c r="A351" s="471"/>
      <c r="B351" s="5"/>
    </row>
    <row r="352" spans="1:2" x14ac:dyDescent="0.2">
      <c r="A352" s="471"/>
      <c r="B352" s="5"/>
    </row>
    <row r="353" spans="1:2" x14ac:dyDescent="0.2">
      <c r="A353" s="471"/>
      <c r="B353" s="5"/>
    </row>
    <row r="354" spans="1:2" x14ac:dyDescent="0.2">
      <c r="A354" s="471"/>
      <c r="B354" s="5"/>
    </row>
    <row r="355" spans="1:2" x14ac:dyDescent="0.2">
      <c r="A355" s="471"/>
      <c r="B355" s="5"/>
    </row>
    <row r="356" spans="1:2" x14ac:dyDescent="0.2">
      <c r="A356" s="471"/>
      <c r="B356" s="5"/>
    </row>
    <row r="357" spans="1:2" x14ac:dyDescent="0.2">
      <c r="A357" s="471"/>
      <c r="B357" s="5"/>
    </row>
    <row r="358" spans="1:2" x14ac:dyDescent="0.2">
      <c r="A358" s="471"/>
      <c r="B358" s="5"/>
    </row>
    <row r="359" spans="1:2" x14ac:dyDescent="0.2">
      <c r="A359" s="471"/>
      <c r="B359" s="5"/>
    </row>
    <row r="360" spans="1:2" x14ac:dyDescent="0.2">
      <c r="A360" s="471"/>
      <c r="B360" s="5"/>
    </row>
    <row r="361" spans="1:2" x14ac:dyDescent="0.2">
      <c r="A361" s="471"/>
      <c r="B361" s="5"/>
    </row>
    <row r="362" spans="1:2" x14ac:dyDescent="0.2">
      <c r="A362" s="471"/>
      <c r="B362" s="5"/>
    </row>
    <row r="363" spans="1:2" x14ac:dyDescent="0.2">
      <c r="A363" s="471"/>
      <c r="B363" s="5"/>
    </row>
    <row r="364" spans="1:2" x14ac:dyDescent="0.2">
      <c r="A364" s="471"/>
      <c r="B364" s="5"/>
    </row>
    <row r="365" spans="1:2" x14ac:dyDescent="0.2">
      <c r="A365" s="471"/>
      <c r="B365" s="5"/>
    </row>
    <row r="366" spans="1:2" x14ac:dyDescent="0.2">
      <c r="A366" s="471"/>
      <c r="B366" s="5"/>
    </row>
    <row r="367" spans="1:2" x14ac:dyDescent="0.2">
      <c r="A367" s="471"/>
      <c r="B367" s="5"/>
    </row>
    <row r="368" spans="1:2" x14ac:dyDescent="0.2">
      <c r="A368" s="471"/>
      <c r="B368" s="5"/>
    </row>
    <row r="369" spans="1:2" x14ac:dyDescent="0.2">
      <c r="A369" s="471"/>
      <c r="B369" s="5"/>
    </row>
    <row r="370" spans="1:2" x14ac:dyDescent="0.2">
      <c r="A370" s="471"/>
      <c r="B370" s="5"/>
    </row>
    <row r="371" spans="1:2" x14ac:dyDescent="0.2">
      <c r="A371" s="471"/>
      <c r="B371" s="5"/>
    </row>
    <row r="372" spans="1:2" x14ac:dyDescent="0.2">
      <c r="A372" s="471"/>
      <c r="B372" s="5"/>
    </row>
    <row r="373" spans="1:2" x14ac:dyDescent="0.2">
      <c r="A373" s="471"/>
      <c r="B373" s="5"/>
    </row>
    <row r="374" spans="1:2" x14ac:dyDescent="0.2">
      <c r="A374" s="471"/>
      <c r="B374" s="5"/>
    </row>
    <row r="375" spans="1:2" x14ac:dyDescent="0.2">
      <c r="A375" s="471"/>
      <c r="B375" s="5"/>
    </row>
    <row r="376" spans="1:2" x14ac:dyDescent="0.2">
      <c r="A376" s="471"/>
      <c r="B376" s="5"/>
    </row>
    <row r="377" spans="1:2" x14ac:dyDescent="0.2">
      <c r="A377" s="471"/>
      <c r="B377" s="5"/>
    </row>
    <row r="378" spans="1:2" x14ac:dyDescent="0.2">
      <c r="A378" s="471"/>
      <c r="B378" s="5"/>
    </row>
    <row r="379" spans="1:2" x14ac:dyDescent="0.2">
      <c r="A379" s="471"/>
      <c r="B379" s="5"/>
    </row>
    <row r="380" spans="1:2" x14ac:dyDescent="0.2">
      <c r="A380" s="471"/>
      <c r="B380" s="5"/>
    </row>
    <row r="381" spans="1:2" x14ac:dyDescent="0.2">
      <c r="A381" s="471"/>
      <c r="B381" s="5"/>
    </row>
    <row r="382" spans="1:2" x14ac:dyDescent="0.2">
      <c r="A382" s="471"/>
      <c r="B382" s="5"/>
    </row>
    <row r="383" spans="1:2" x14ac:dyDescent="0.2">
      <c r="A383" s="471"/>
      <c r="B383" s="5"/>
    </row>
    <row r="384" spans="1:2" x14ac:dyDescent="0.2">
      <c r="A384" s="471"/>
      <c r="B384" s="5"/>
    </row>
    <row r="385" spans="1:2" x14ac:dyDescent="0.2">
      <c r="A385" s="471"/>
      <c r="B385" s="5"/>
    </row>
    <row r="386" spans="1:2" x14ac:dyDescent="0.2">
      <c r="A386" s="471"/>
      <c r="B386" s="5"/>
    </row>
    <row r="387" spans="1:2" x14ac:dyDescent="0.2">
      <c r="A387" s="471"/>
      <c r="B387" s="5"/>
    </row>
    <row r="388" spans="1:2" x14ac:dyDescent="0.2">
      <c r="A388" s="471"/>
      <c r="B388" s="5"/>
    </row>
    <row r="389" spans="1:2" x14ac:dyDescent="0.2">
      <c r="A389" s="471"/>
      <c r="B389" s="5"/>
    </row>
    <row r="390" spans="1:2" x14ac:dyDescent="0.2">
      <c r="A390" s="471"/>
      <c r="B390" s="5"/>
    </row>
    <row r="391" spans="1:2" x14ac:dyDescent="0.2">
      <c r="A391" s="471"/>
      <c r="B391" s="5"/>
    </row>
    <row r="392" spans="1:2" x14ac:dyDescent="0.2">
      <c r="A392" s="471"/>
      <c r="B392" s="5"/>
    </row>
    <row r="393" spans="1:2" x14ac:dyDescent="0.2">
      <c r="A393" s="471"/>
      <c r="B393" s="5"/>
    </row>
    <row r="394" spans="1:2" x14ac:dyDescent="0.2">
      <c r="A394" s="471"/>
      <c r="B394" s="5"/>
    </row>
    <row r="395" spans="1:2" x14ac:dyDescent="0.2">
      <c r="A395" s="471"/>
      <c r="B395" s="5"/>
    </row>
    <row r="396" spans="1:2" x14ac:dyDescent="0.2">
      <c r="A396" s="471"/>
      <c r="B396" s="5"/>
    </row>
    <row r="397" spans="1:2" x14ac:dyDescent="0.2">
      <c r="A397" s="471"/>
      <c r="B397" s="5"/>
    </row>
    <row r="398" spans="1:2" x14ac:dyDescent="0.2">
      <c r="A398" s="471"/>
      <c r="B398" s="5"/>
    </row>
    <row r="399" spans="1:2" x14ac:dyDescent="0.2">
      <c r="A399" s="471"/>
      <c r="B399" s="5"/>
    </row>
    <row r="400" spans="1:2" x14ac:dyDescent="0.2">
      <c r="A400" s="471"/>
      <c r="B400" s="5"/>
    </row>
    <row r="401" spans="1:2" x14ac:dyDescent="0.2">
      <c r="A401" s="471"/>
      <c r="B401" s="5"/>
    </row>
    <row r="402" spans="1:2" x14ac:dyDescent="0.2">
      <c r="A402" s="471"/>
      <c r="B402" s="5"/>
    </row>
    <row r="403" spans="1:2" x14ac:dyDescent="0.2">
      <c r="A403" s="471"/>
      <c r="B403" s="5"/>
    </row>
    <row r="404" spans="1:2" x14ac:dyDescent="0.2">
      <c r="A404" s="471"/>
      <c r="B404" s="5"/>
    </row>
    <row r="405" spans="1:2" x14ac:dyDescent="0.2">
      <c r="A405" s="471"/>
      <c r="B405" s="5"/>
    </row>
    <row r="406" spans="1:2" x14ac:dyDescent="0.2">
      <c r="A406" s="471"/>
      <c r="B406" s="5"/>
    </row>
    <row r="407" spans="1:2" x14ac:dyDescent="0.2">
      <c r="A407" s="471"/>
      <c r="B407" s="5"/>
    </row>
    <row r="408" spans="1:2" x14ac:dyDescent="0.2">
      <c r="A408" s="471"/>
      <c r="B408" s="5"/>
    </row>
    <row r="409" spans="1:2" x14ac:dyDescent="0.2">
      <c r="A409" s="471"/>
      <c r="B409" s="5"/>
    </row>
    <row r="410" spans="1:2" x14ac:dyDescent="0.2">
      <c r="A410" s="471"/>
      <c r="B410" s="5"/>
    </row>
    <row r="411" spans="1:2" x14ac:dyDescent="0.2">
      <c r="A411" s="471"/>
      <c r="B411" s="5"/>
    </row>
    <row r="412" spans="1:2" x14ac:dyDescent="0.2">
      <c r="A412" s="471"/>
      <c r="B412" s="5"/>
    </row>
    <row r="413" spans="1:2" x14ac:dyDescent="0.2">
      <c r="A413" s="471"/>
      <c r="B413" s="5"/>
    </row>
    <row r="414" spans="1:2" x14ac:dyDescent="0.2">
      <c r="A414" s="471"/>
      <c r="B414" s="5"/>
    </row>
    <row r="415" spans="1:2" x14ac:dyDescent="0.2">
      <c r="A415" s="471"/>
      <c r="B415" s="5"/>
    </row>
    <row r="416" spans="1:2" x14ac:dyDescent="0.2">
      <c r="A416" s="471"/>
      <c r="B416" s="5"/>
    </row>
    <row r="417" spans="1:2" x14ac:dyDescent="0.2">
      <c r="A417" s="471"/>
      <c r="B417" s="5"/>
    </row>
    <row r="418" spans="1:2" x14ac:dyDescent="0.2">
      <c r="A418" s="471"/>
      <c r="B418" s="5"/>
    </row>
    <row r="419" spans="1:2" x14ac:dyDescent="0.2">
      <c r="A419" s="471"/>
      <c r="B419" s="5"/>
    </row>
    <row r="420" spans="1:2" x14ac:dyDescent="0.2">
      <c r="A420" s="471"/>
      <c r="B420" s="5"/>
    </row>
    <row r="421" spans="1:2" x14ac:dyDescent="0.2">
      <c r="A421" s="471"/>
      <c r="B421" s="5"/>
    </row>
    <row r="422" spans="1:2" x14ac:dyDescent="0.2">
      <c r="A422" s="471"/>
      <c r="B422" s="5"/>
    </row>
    <row r="423" spans="1:2" x14ac:dyDescent="0.2">
      <c r="A423" s="471"/>
      <c r="B423" s="5"/>
    </row>
    <row r="424" spans="1:2" x14ac:dyDescent="0.2">
      <c r="A424" s="471"/>
      <c r="B424" s="5"/>
    </row>
    <row r="425" spans="1:2" x14ac:dyDescent="0.2">
      <c r="A425" s="471"/>
      <c r="B425" s="5"/>
    </row>
    <row r="426" spans="1:2" x14ac:dyDescent="0.2">
      <c r="A426" s="471"/>
      <c r="B426" s="5"/>
    </row>
    <row r="427" spans="1:2" x14ac:dyDescent="0.2">
      <c r="A427" s="471"/>
      <c r="B427" s="5"/>
    </row>
    <row r="428" spans="1:2" x14ac:dyDescent="0.2">
      <c r="A428" s="471"/>
      <c r="B428" s="5"/>
    </row>
    <row r="429" spans="1:2" x14ac:dyDescent="0.2">
      <c r="A429" s="471"/>
      <c r="B429" s="5"/>
    </row>
    <row r="430" spans="1:2" x14ac:dyDescent="0.2">
      <c r="A430" s="471"/>
      <c r="B430" s="5"/>
    </row>
    <row r="431" spans="1:2" x14ac:dyDescent="0.2">
      <c r="A431" s="471"/>
      <c r="B431" s="5"/>
    </row>
    <row r="432" spans="1:2" x14ac:dyDescent="0.2">
      <c r="A432" s="471"/>
      <c r="B432" s="5"/>
    </row>
    <row r="433" spans="1:2" x14ac:dyDescent="0.2">
      <c r="A433" s="471"/>
      <c r="B433" s="5"/>
    </row>
    <row r="434" spans="1:2" x14ac:dyDescent="0.2">
      <c r="A434" s="471"/>
      <c r="B434" s="5"/>
    </row>
    <row r="435" spans="1:2" x14ac:dyDescent="0.2">
      <c r="A435" s="471"/>
      <c r="B435" s="5"/>
    </row>
    <row r="436" spans="1:2" x14ac:dyDescent="0.2">
      <c r="A436" s="471"/>
      <c r="B436" s="5"/>
    </row>
    <row r="437" spans="1:2" x14ac:dyDescent="0.2">
      <c r="A437" s="471"/>
      <c r="B437" s="5"/>
    </row>
    <row r="438" spans="1:2" x14ac:dyDescent="0.2">
      <c r="A438" s="471"/>
      <c r="B438" s="5"/>
    </row>
    <row r="439" spans="1:2" x14ac:dyDescent="0.2">
      <c r="A439" s="471"/>
      <c r="B439" s="5"/>
    </row>
    <row r="440" spans="1:2" x14ac:dyDescent="0.2">
      <c r="A440" s="471"/>
      <c r="B440" s="5"/>
    </row>
    <row r="441" spans="1:2" x14ac:dyDescent="0.2">
      <c r="A441" s="471"/>
      <c r="B441" s="5"/>
    </row>
    <row r="442" spans="1:2" x14ac:dyDescent="0.2">
      <c r="A442" s="471"/>
      <c r="B442" s="5"/>
    </row>
    <row r="443" spans="1:2" x14ac:dyDescent="0.2">
      <c r="A443" s="471"/>
      <c r="B443" s="5"/>
    </row>
    <row r="444" spans="1:2" x14ac:dyDescent="0.2">
      <c r="A444" s="471"/>
      <c r="B444" s="5"/>
    </row>
    <row r="445" spans="1:2" x14ac:dyDescent="0.2">
      <c r="A445" s="471"/>
      <c r="B445" s="5"/>
    </row>
    <row r="446" spans="1:2" x14ac:dyDescent="0.2">
      <c r="A446" s="471"/>
      <c r="B446" s="5"/>
    </row>
    <row r="447" spans="1:2" x14ac:dyDescent="0.2">
      <c r="A447" s="471"/>
      <c r="B447" s="5"/>
    </row>
    <row r="448" spans="1:2" x14ac:dyDescent="0.2">
      <c r="A448" s="471"/>
      <c r="B448" s="5"/>
    </row>
    <row r="449" spans="1:2" x14ac:dyDescent="0.2">
      <c r="A449" s="471"/>
      <c r="B449" s="5"/>
    </row>
    <row r="450" spans="1:2" x14ac:dyDescent="0.2">
      <c r="A450" s="471"/>
      <c r="B450" s="5"/>
    </row>
    <row r="451" spans="1:2" x14ac:dyDescent="0.2">
      <c r="A451" s="471"/>
      <c r="B451" s="5"/>
    </row>
    <row r="452" spans="1:2" x14ac:dyDescent="0.2">
      <c r="A452" s="471"/>
      <c r="B452" s="5"/>
    </row>
    <row r="453" spans="1:2" x14ac:dyDescent="0.2">
      <c r="A453" s="471"/>
      <c r="B453" s="5"/>
    </row>
    <row r="454" spans="1:2" x14ac:dyDescent="0.2">
      <c r="A454" s="471"/>
      <c r="B454" s="5"/>
    </row>
    <row r="455" spans="1:2" x14ac:dyDescent="0.2">
      <c r="A455" s="471"/>
    </row>
    <row r="456" spans="1:2" x14ac:dyDescent="0.2">
      <c r="A456" s="471"/>
    </row>
    <row r="457" spans="1:2" x14ac:dyDescent="0.2">
      <c r="A457" s="471"/>
    </row>
    <row r="458" spans="1:2" x14ac:dyDescent="0.2">
      <c r="A458" s="471"/>
    </row>
    <row r="459" spans="1:2" x14ac:dyDescent="0.2">
      <c r="A459" s="471"/>
    </row>
    <row r="460" spans="1:2" x14ac:dyDescent="0.2">
      <c r="A460" s="471"/>
    </row>
    <row r="461" spans="1:2" x14ac:dyDescent="0.2">
      <c r="A461" s="471"/>
    </row>
    <row r="462" spans="1:2" x14ac:dyDescent="0.2">
      <c r="A462" s="471"/>
    </row>
    <row r="463" spans="1:2" x14ac:dyDescent="0.2">
      <c r="A463" s="471"/>
    </row>
    <row r="464" spans="1:2" x14ac:dyDescent="0.2">
      <c r="A464" s="471"/>
    </row>
    <row r="465" spans="1:1" x14ac:dyDescent="0.2">
      <c r="A465" s="471"/>
    </row>
    <row r="466" spans="1:1" x14ac:dyDescent="0.2">
      <c r="A466" s="471"/>
    </row>
    <row r="467" spans="1:1" x14ac:dyDescent="0.2">
      <c r="A467" s="471"/>
    </row>
    <row r="468" spans="1:1" x14ac:dyDescent="0.2">
      <c r="A468" s="471"/>
    </row>
    <row r="469" spans="1:1" x14ac:dyDescent="0.2">
      <c r="A469" s="471"/>
    </row>
    <row r="470" spans="1:1" x14ac:dyDescent="0.2">
      <c r="A470" s="471"/>
    </row>
    <row r="471" spans="1:1" x14ac:dyDescent="0.2">
      <c r="A471" s="471"/>
    </row>
    <row r="472" spans="1:1" x14ac:dyDescent="0.2">
      <c r="A472" s="471"/>
    </row>
    <row r="473" spans="1:1" x14ac:dyDescent="0.2">
      <c r="A473" s="471"/>
    </row>
    <row r="474" spans="1:1" x14ac:dyDescent="0.2">
      <c r="A474" s="471"/>
    </row>
    <row r="475" spans="1:1" x14ac:dyDescent="0.2">
      <c r="A475" s="471"/>
    </row>
    <row r="476" spans="1:1" x14ac:dyDescent="0.2">
      <c r="A476" s="471"/>
    </row>
    <row r="477" spans="1:1" x14ac:dyDescent="0.2">
      <c r="A477" s="471"/>
    </row>
    <row r="478" spans="1:1" x14ac:dyDescent="0.2">
      <c r="A478" s="471"/>
    </row>
    <row r="479" spans="1:1" x14ac:dyDescent="0.2">
      <c r="A479" s="471"/>
    </row>
    <row r="480" spans="1:1" x14ac:dyDescent="0.2">
      <c r="A480" s="471"/>
    </row>
    <row r="481" spans="1:1" x14ac:dyDescent="0.2">
      <c r="A481" s="471"/>
    </row>
    <row r="482" spans="1:1" x14ac:dyDescent="0.2">
      <c r="A482" s="471"/>
    </row>
    <row r="483" spans="1:1" x14ac:dyDescent="0.2">
      <c r="A483" s="471"/>
    </row>
    <row r="484" spans="1:1" x14ac:dyDescent="0.2">
      <c r="A484" s="471"/>
    </row>
    <row r="485" spans="1:1" x14ac:dyDescent="0.2">
      <c r="A485" s="471"/>
    </row>
    <row r="486" spans="1:1" x14ac:dyDescent="0.2">
      <c r="A486" s="471"/>
    </row>
    <row r="487" spans="1:1" x14ac:dyDescent="0.2">
      <c r="A487" s="471"/>
    </row>
    <row r="488" spans="1:1" x14ac:dyDescent="0.2">
      <c r="A488" s="471"/>
    </row>
    <row r="489" spans="1:1" x14ac:dyDescent="0.2">
      <c r="A489" s="471"/>
    </row>
    <row r="490" spans="1:1" x14ac:dyDescent="0.2">
      <c r="A490" s="471"/>
    </row>
    <row r="491" spans="1:1" x14ac:dyDescent="0.2">
      <c r="A491" s="471"/>
    </row>
    <row r="492" spans="1:1" x14ac:dyDescent="0.2">
      <c r="A492" s="471"/>
    </row>
    <row r="493" spans="1:1" x14ac:dyDescent="0.2">
      <c r="A493" s="471"/>
    </row>
    <row r="494" spans="1:1" x14ac:dyDescent="0.2">
      <c r="A494" s="471"/>
    </row>
    <row r="495" spans="1:1" x14ac:dyDescent="0.2">
      <c r="A495" s="471"/>
    </row>
    <row r="496" spans="1:1" x14ac:dyDescent="0.2">
      <c r="A496" s="471"/>
    </row>
    <row r="497" spans="1:1" x14ac:dyDescent="0.2">
      <c r="A497" s="471"/>
    </row>
    <row r="498" spans="1:1" x14ac:dyDescent="0.2">
      <c r="A498" s="471"/>
    </row>
    <row r="499" spans="1:1" x14ac:dyDescent="0.2">
      <c r="A499" s="471"/>
    </row>
    <row r="500" spans="1:1" x14ac:dyDescent="0.2">
      <c r="A500" s="471"/>
    </row>
    <row r="501" spans="1:1" x14ac:dyDescent="0.2">
      <c r="A501" s="471"/>
    </row>
    <row r="502" spans="1:1" x14ac:dyDescent="0.2">
      <c r="A502" s="471"/>
    </row>
    <row r="503" spans="1:1" x14ac:dyDescent="0.2">
      <c r="A503" s="471"/>
    </row>
    <row r="504" spans="1:1" x14ac:dyDescent="0.2">
      <c r="A504" s="471"/>
    </row>
    <row r="505" spans="1:1" x14ac:dyDescent="0.2">
      <c r="A505" s="471"/>
    </row>
    <row r="506" spans="1:1" x14ac:dyDescent="0.2">
      <c r="A506" s="471"/>
    </row>
    <row r="507" spans="1:1" x14ac:dyDescent="0.2">
      <c r="A507" s="471"/>
    </row>
    <row r="508" spans="1:1" x14ac:dyDescent="0.2">
      <c r="A508" s="471"/>
    </row>
    <row r="509" spans="1:1" x14ac:dyDescent="0.2">
      <c r="A509" s="471"/>
    </row>
  </sheetData>
  <mergeCells count="2">
    <mergeCell ref="B3:H3"/>
    <mergeCell ref="B6:H6"/>
  </mergeCell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tabColor rgb="FFFFFF00"/>
  </sheetPr>
  <dimension ref="A1:G35"/>
  <sheetViews>
    <sheetView showGridLines="0" zoomScaleNormal="100" workbookViewId="0"/>
  </sheetViews>
  <sheetFormatPr defaultColWidth="9.140625" defaultRowHeight="11.25" x14ac:dyDescent="0.2"/>
  <cols>
    <col min="1" max="1" width="37.7109375" style="323" customWidth="1"/>
    <col min="2" max="3" width="10.7109375" style="28" customWidth="1"/>
    <col min="4" max="4" width="2.7109375" style="5" customWidth="1"/>
    <col min="5" max="6" width="10.7109375" style="5" customWidth="1"/>
    <col min="7" max="16384" width="9.140625" style="5"/>
  </cols>
  <sheetData>
    <row r="1" spans="1:7" ht="12.75" x14ac:dyDescent="0.2">
      <c r="A1" s="199" t="s">
        <v>570</v>
      </c>
    </row>
    <row r="2" spans="1:7" ht="12.75" x14ac:dyDescent="0.2">
      <c r="A2" s="199"/>
    </row>
    <row r="3" spans="1:7" ht="15.75" x14ac:dyDescent="0.25">
      <c r="A3" s="699" t="s">
        <v>768</v>
      </c>
      <c r="B3" s="699"/>
      <c r="C3" s="699"/>
      <c r="D3" s="699"/>
      <c r="E3" s="699"/>
      <c r="F3" s="699"/>
      <c r="G3" s="316"/>
    </row>
    <row r="4" spans="1:7" ht="14.25" x14ac:dyDescent="0.2">
      <c r="A4" s="700" t="s">
        <v>50</v>
      </c>
      <c r="B4" s="700"/>
      <c r="C4" s="700"/>
      <c r="D4" s="700"/>
      <c r="E4" s="700"/>
      <c r="F4" s="700"/>
      <c r="G4" s="317"/>
    </row>
    <row r="5" spans="1:7" ht="4.7" customHeight="1" x14ac:dyDescent="0.2">
      <c r="A5" s="199"/>
      <c r="B5" s="200"/>
      <c r="C5" s="200"/>
      <c r="D5" s="201"/>
      <c r="E5" s="201"/>
      <c r="F5" s="201"/>
    </row>
    <row r="6" spans="1:7" x14ac:dyDescent="0.2">
      <c r="A6" s="255"/>
      <c r="B6" s="711" t="s">
        <v>534</v>
      </c>
      <c r="C6" s="711"/>
      <c r="D6" s="295"/>
      <c r="E6" s="711" t="s">
        <v>531</v>
      </c>
      <c r="F6" s="711"/>
      <c r="G6" s="59"/>
    </row>
    <row r="7" spans="1:7" ht="22.5" x14ac:dyDescent="0.2">
      <c r="A7" s="733"/>
      <c r="B7" s="240" t="s">
        <v>803</v>
      </c>
      <c r="C7" s="321" t="s">
        <v>529</v>
      </c>
      <c r="D7" s="704"/>
      <c r="E7" s="247" t="s">
        <v>803</v>
      </c>
      <c r="F7" s="248" t="s">
        <v>222</v>
      </c>
      <c r="G7" s="60"/>
    </row>
    <row r="8" spans="1:7" x14ac:dyDescent="0.2">
      <c r="A8" s="733"/>
      <c r="B8" s="320" t="s">
        <v>0</v>
      </c>
      <c r="C8" s="321" t="s">
        <v>0</v>
      </c>
      <c r="D8" s="704"/>
      <c r="E8" s="319" t="s">
        <v>0</v>
      </c>
      <c r="F8" s="319" t="s">
        <v>0</v>
      </c>
      <c r="G8" s="2"/>
    </row>
    <row r="9" spans="1:7" ht="3.2" customHeight="1" x14ac:dyDescent="0.2">
      <c r="A9" s="324"/>
      <c r="B9" s="157"/>
      <c r="C9" s="24"/>
      <c r="D9" s="318"/>
      <c r="E9" s="318"/>
      <c r="F9" s="318"/>
      <c r="G9" s="318"/>
    </row>
    <row r="10" spans="1:7" x14ac:dyDescent="0.2">
      <c r="A10" s="324" t="s">
        <v>56</v>
      </c>
      <c r="B10" s="187">
        <v>0</v>
      </c>
      <c r="C10" s="251">
        <v>0</v>
      </c>
      <c r="D10" s="251"/>
      <c r="E10" s="251">
        <v>0</v>
      </c>
      <c r="F10" s="251">
        <v>0</v>
      </c>
      <c r="G10" s="53"/>
    </row>
    <row r="11" spans="1:7" x14ac:dyDescent="0.2">
      <c r="A11" s="324" t="s">
        <v>57</v>
      </c>
      <c r="B11" s="187">
        <v>1202.797</v>
      </c>
      <c r="C11" s="251">
        <v>1165.9880000000001</v>
      </c>
      <c r="D11" s="251"/>
      <c r="E11" s="251">
        <v>796.04399999999998</v>
      </c>
      <c r="F11" s="251">
        <v>770.88499999999999</v>
      </c>
      <c r="G11" s="53"/>
    </row>
    <row r="12" spans="1:7" x14ac:dyDescent="0.2">
      <c r="A12" s="324" t="s">
        <v>17</v>
      </c>
      <c r="B12" s="187">
        <v>26541.105</v>
      </c>
      <c r="C12" s="251">
        <v>26933.477999999999</v>
      </c>
      <c r="D12" s="251"/>
      <c r="E12" s="251">
        <v>22907.485000000001</v>
      </c>
      <c r="F12" s="251">
        <v>22800.845000000001</v>
      </c>
      <c r="G12" s="53"/>
    </row>
    <row r="13" spans="1:7" x14ac:dyDescent="0.2">
      <c r="A13" s="252" t="s">
        <v>31</v>
      </c>
      <c r="B13" s="253">
        <v>27743.901999999998</v>
      </c>
      <c r="C13" s="254">
        <v>28099.466</v>
      </c>
      <c r="D13" s="254"/>
      <c r="E13" s="254">
        <v>23703.528999999999</v>
      </c>
      <c r="F13" s="254">
        <v>23571.73</v>
      </c>
      <c r="G13" s="23"/>
    </row>
    <row r="14" spans="1:7" ht="4.7" customHeight="1" x14ac:dyDescent="0.2">
      <c r="A14" s="205"/>
      <c r="B14" s="206"/>
      <c r="C14" s="206"/>
      <c r="D14" s="207"/>
      <c r="E14" s="207"/>
      <c r="F14" s="207"/>
    </row>
    <row r="15" spans="1:7" ht="12.75" x14ac:dyDescent="0.2">
      <c r="A15" s="736" t="s">
        <v>240</v>
      </c>
      <c r="B15" s="736"/>
      <c r="C15" s="736"/>
      <c r="D15" s="736"/>
      <c r="E15" s="736"/>
      <c r="F15" s="736"/>
      <c r="G15" s="317"/>
    </row>
    <row r="16" spans="1:7" ht="4.7" customHeight="1" x14ac:dyDescent="0.2">
      <c r="A16" s="199"/>
      <c r="B16" s="737"/>
      <c r="C16" s="737"/>
      <c r="D16" s="201"/>
      <c r="E16" s="201"/>
      <c r="F16" s="201"/>
    </row>
    <row r="17" spans="1:7" x14ac:dyDescent="0.2">
      <c r="A17" s="255"/>
      <c r="B17" s="711" t="s">
        <v>534</v>
      </c>
      <c r="C17" s="711"/>
      <c r="D17" s="295"/>
      <c r="E17" s="711" t="s">
        <v>531</v>
      </c>
      <c r="F17" s="711"/>
      <c r="G17" s="59"/>
    </row>
    <row r="18" spans="1:7" ht="22.5" x14ac:dyDescent="0.2">
      <c r="A18" s="733"/>
      <c r="B18" s="240" t="s">
        <v>803</v>
      </c>
      <c r="C18" s="321" t="s">
        <v>529</v>
      </c>
      <c r="D18" s="704"/>
      <c r="E18" s="247" t="s">
        <v>803</v>
      </c>
      <c r="F18" s="248" t="s">
        <v>222</v>
      </c>
      <c r="G18" s="60"/>
    </row>
    <row r="19" spans="1:7" x14ac:dyDescent="0.2">
      <c r="A19" s="733"/>
      <c r="B19" s="320" t="s">
        <v>0</v>
      </c>
      <c r="C19" s="321" t="s">
        <v>0</v>
      </c>
      <c r="D19" s="704"/>
      <c r="E19" s="319" t="s">
        <v>0</v>
      </c>
      <c r="F19" s="319" t="s">
        <v>0</v>
      </c>
      <c r="G19" s="2"/>
    </row>
    <row r="20" spans="1:7" ht="3.2" customHeight="1" x14ac:dyDescent="0.2">
      <c r="A20" s="324"/>
      <c r="B20" s="157"/>
      <c r="C20" s="24"/>
      <c r="D20" s="318"/>
      <c r="E20" s="318"/>
      <c r="F20" s="318"/>
      <c r="G20" s="318"/>
    </row>
    <row r="21" spans="1:7" x14ac:dyDescent="0.2">
      <c r="A21" s="324" t="s">
        <v>56</v>
      </c>
      <c r="B21" s="187">
        <v>2.2090000000000001</v>
      </c>
      <c r="C21" s="251">
        <v>0</v>
      </c>
      <c r="D21" s="251"/>
      <c r="E21" s="251">
        <v>1.9870000000000001</v>
      </c>
      <c r="F21" s="251">
        <v>0</v>
      </c>
      <c r="G21" s="45"/>
    </row>
    <row r="22" spans="1:7" x14ac:dyDescent="0.2">
      <c r="A22" s="324" t="s">
        <v>57</v>
      </c>
      <c r="B22" s="187">
        <v>1991.0119999999999</v>
      </c>
      <c r="C22" s="251">
        <v>1947.38</v>
      </c>
      <c r="D22" s="251"/>
      <c r="E22" s="251">
        <v>1622.8</v>
      </c>
      <c r="F22" s="251">
        <v>1589.434</v>
      </c>
      <c r="G22" s="45"/>
    </row>
    <row r="23" spans="1:7" x14ac:dyDescent="0.2">
      <c r="A23" s="324" t="s">
        <v>17</v>
      </c>
      <c r="B23" s="187">
        <v>54327.726000000002</v>
      </c>
      <c r="C23" s="251">
        <v>59482.438000000002</v>
      </c>
      <c r="D23" s="251"/>
      <c r="E23" s="251">
        <v>48987.506999999998</v>
      </c>
      <c r="F23" s="251">
        <v>54431.485000000001</v>
      </c>
      <c r="G23" s="54"/>
    </row>
    <row r="24" spans="1:7" x14ac:dyDescent="0.2">
      <c r="A24" s="256" t="s">
        <v>31</v>
      </c>
      <c r="B24" s="178">
        <v>56320.947</v>
      </c>
      <c r="C24" s="171">
        <v>61429.817999999999</v>
      </c>
      <c r="D24" s="171"/>
      <c r="E24" s="171">
        <v>50612.294000000002</v>
      </c>
      <c r="F24" s="171">
        <v>56020.919000000002</v>
      </c>
      <c r="G24" s="23"/>
    </row>
    <row r="25" spans="1:7" x14ac:dyDescent="0.2">
      <c r="D25" s="52"/>
    </row>
    <row r="26" spans="1:7" x14ac:dyDescent="0.2">
      <c r="D26" s="52"/>
    </row>
    <row r="27" spans="1:7" x14ac:dyDescent="0.2">
      <c r="D27" s="52"/>
    </row>
    <row r="28" spans="1:7" x14ac:dyDescent="0.2">
      <c r="D28" s="52"/>
    </row>
    <row r="29" spans="1:7" x14ac:dyDescent="0.2">
      <c r="D29" s="52"/>
    </row>
    <row r="30" spans="1:7" x14ac:dyDescent="0.2">
      <c r="D30" s="52"/>
    </row>
    <row r="31" spans="1:7" x14ac:dyDescent="0.2">
      <c r="D31" s="52"/>
    </row>
    <row r="32" spans="1:7" x14ac:dyDescent="0.2">
      <c r="D32" s="52"/>
    </row>
    <row r="33" spans="2:6" x14ac:dyDescent="0.2">
      <c r="B33" s="323"/>
      <c r="C33" s="323"/>
      <c r="D33" s="323"/>
      <c r="E33" s="323"/>
      <c r="F33" s="323"/>
    </row>
    <row r="34" spans="2:6" x14ac:dyDescent="0.2">
      <c r="D34" s="52"/>
    </row>
    <row r="35" spans="2:6" x14ac:dyDescent="0.2">
      <c r="D35" s="52"/>
    </row>
  </sheetData>
  <mergeCells count="12">
    <mergeCell ref="A3:F3"/>
    <mergeCell ref="A4:F4"/>
    <mergeCell ref="B17:C17"/>
    <mergeCell ref="E17:F17"/>
    <mergeCell ref="A18:A19"/>
    <mergeCell ref="D18:D19"/>
    <mergeCell ref="B6:C6"/>
    <mergeCell ref="E6:F6"/>
    <mergeCell ref="A7:A8"/>
    <mergeCell ref="D7:D8"/>
    <mergeCell ref="A15:F15"/>
    <mergeCell ref="B16:C16"/>
  </mergeCells>
  <pageMargins left="0.75" right="0.75" top="1" bottom="1" header="0.5" footer="0.5"/>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tabColor rgb="FFFFFF00"/>
    <pageSetUpPr fitToPage="1"/>
  </sheetPr>
  <dimension ref="A1:H122"/>
  <sheetViews>
    <sheetView showGridLines="0" zoomScaleNormal="100" workbookViewId="0"/>
  </sheetViews>
  <sheetFormatPr defaultColWidth="9.140625" defaultRowHeight="13.5" x14ac:dyDescent="0.25"/>
  <cols>
    <col min="1" max="1" width="56.5703125" style="368" customWidth="1"/>
    <col min="2" max="4" width="10.7109375" style="368" customWidth="1"/>
    <col min="5" max="5" width="2.7109375" style="368" customWidth="1"/>
    <col min="6" max="7" width="10.7109375" style="368" customWidth="1"/>
    <col min="8" max="8" width="10.7109375" style="367" customWidth="1"/>
    <col min="9" max="16384" width="9.140625" style="368"/>
  </cols>
  <sheetData>
    <row r="1" spans="1:8" x14ac:dyDescent="0.25">
      <c r="A1" s="642" t="s">
        <v>601</v>
      </c>
    </row>
    <row r="2" spans="1:8" x14ac:dyDescent="0.25">
      <c r="A2" s="642"/>
    </row>
    <row r="3" spans="1:8" ht="15.75" x14ac:dyDescent="0.25">
      <c r="A3" s="738" t="s">
        <v>66</v>
      </c>
      <c r="B3" s="738"/>
      <c r="C3" s="738"/>
      <c r="D3" s="738"/>
      <c r="E3" s="738"/>
      <c r="F3" s="738"/>
      <c r="G3" s="738"/>
      <c r="H3" s="738"/>
    </row>
    <row r="4" spans="1:8" ht="15" x14ac:dyDescent="0.25">
      <c r="A4" s="739" t="s">
        <v>117</v>
      </c>
      <c r="B4" s="739"/>
      <c r="C4" s="739"/>
      <c r="D4" s="739"/>
      <c r="E4" s="739"/>
      <c r="F4" s="739"/>
      <c r="G4" s="739"/>
      <c r="H4" s="739"/>
    </row>
    <row r="5" spans="1:8" ht="3.2" customHeight="1" x14ac:dyDescent="0.25">
      <c r="A5" s="369"/>
      <c r="B5" s="369"/>
      <c r="C5" s="369"/>
      <c r="D5" s="369"/>
      <c r="E5" s="369"/>
      <c r="F5" s="369"/>
      <c r="G5" s="369"/>
      <c r="H5" s="370"/>
    </row>
    <row r="6" spans="1:8" x14ac:dyDescent="0.25">
      <c r="A6" s="371"/>
      <c r="B6" s="735" t="s">
        <v>534</v>
      </c>
      <c r="C6" s="735"/>
      <c r="D6" s="735"/>
      <c r="E6" s="109"/>
      <c r="F6" s="735" t="s">
        <v>531</v>
      </c>
      <c r="G6" s="735"/>
      <c r="H6" s="735"/>
    </row>
    <row r="7" spans="1:8" ht="26.25" x14ac:dyDescent="0.25">
      <c r="A7" s="372"/>
      <c r="B7" s="373" t="s">
        <v>811</v>
      </c>
      <c r="C7" s="374" t="s">
        <v>795</v>
      </c>
      <c r="D7" s="375" t="s">
        <v>579</v>
      </c>
      <c r="E7" s="102"/>
      <c r="F7" s="373" t="s">
        <v>781</v>
      </c>
      <c r="G7" s="373" t="s">
        <v>795</v>
      </c>
      <c r="H7" s="376" t="s">
        <v>580</v>
      </c>
    </row>
    <row r="8" spans="1:8" x14ac:dyDescent="0.25">
      <c r="A8" s="372"/>
      <c r="B8" s="377" t="s">
        <v>0</v>
      </c>
      <c r="C8" s="378" t="s">
        <v>0</v>
      </c>
      <c r="D8" s="377" t="s">
        <v>0</v>
      </c>
      <c r="E8" s="379"/>
      <c r="F8" s="377" t="s">
        <v>0</v>
      </c>
      <c r="G8" s="380" t="s">
        <v>0</v>
      </c>
      <c r="H8" s="377" t="s">
        <v>0</v>
      </c>
    </row>
    <row r="9" spans="1:8" ht="2.25" customHeight="1" x14ac:dyDescent="0.25">
      <c r="A9" s="372"/>
      <c r="B9" s="372"/>
      <c r="C9" s="381"/>
      <c r="D9" s="379"/>
      <c r="E9" s="379"/>
      <c r="F9" s="379"/>
      <c r="G9" s="379"/>
      <c r="H9" s="379"/>
    </row>
    <row r="10" spans="1:8" ht="11.25" customHeight="1" x14ac:dyDescent="0.25">
      <c r="A10" s="382" t="s">
        <v>68</v>
      </c>
      <c r="B10" s="382"/>
      <c r="C10" s="383"/>
      <c r="D10" s="377"/>
      <c r="E10" s="380"/>
      <c r="F10" s="380"/>
      <c r="G10" s="380"/>
      <c r="H10" s="377"/>
    </row>
    <row r="11" spans="1:8" ht="11.25" customHeight="1" x14ac:dyDescent="0.25">
      <c r="A11" s="384" t="s">
        <v>581</v>
      </c>
      <c r="B11" s="384"/>
      <c r="C11" s="383"/>
      <c r="D11" s="377"/>
      <c r="E11" s="380"/>
      <c r="F11" s="380"/>
      <c r="G11" s="380"/>
      <c r="H11" s="377"/>
    </row>
    <row r="12" spans="1:8" ht="11.25" customHeight="1" x14ac:dyDescent="0.25">
      <c r="A12" s="385" t="s">
        <v>70</v>
      </c>
      <c r="B12" s="386">
        <v>788.1389999999999</v>
      </c>
      <c r="C12" s="387">
        <v>2459.098</v>
      </c>
      <c r="D12" s="386">
        <v>3228.4409999999998</v>
      </c>
      <c r="E12" s="388"/>
      <c r="F12" s="386">
        <v>783.06799999999998</v>
      </c>
      <c r="G12" s="386">
        <v>2480.8029999999999</v>
      </c>
      <c r="H12" s="386">
        <v>3265.8130000000001</v>
      </c>
    </row>
    <row r="13" spans="1:8" ht="3.2" customHeight="1" x14ac:dyDescent="0.25">
      <c r="A13" s="384"/>
      <c r="B13" s="389"/>
      <c r="C13" s="390"/>
      <c r="D13" s="389"/>
      <c r="E13" s="391"/>
      <c r="F13" s="389"/>
      <c r="G13" s="389"/>
      <c r="H13" s="389"/>
    </row>
    <row r="14" spans="1:8" ht="11.25" customHeight="1" x14ac:dyDescent="0.25">
      <c r="A14" s="384" t="s">
        <v>71</v>
      </c>
      <c r="B14" s="389"/>
      <c r="C14" s="390"/>
      <c r="D14" s="389"/>
      <c r="E14" s="391"/>
      <c r="F14" s="389"/>
      <c r="G14" s="389"/>
      <c r="H14" s="389"/>
    </row>
    <row r="15" spans="1:8" ht="11.25" customHeight="1" x14ac:dyDescent="0.25">
      <c r="A15" s="385" t="s">
        <v>72</v>
      </c>
      <c r="B15" s="386">
        <v>101.15099999999995</v>
      </c>
      <c r="C15" s="387">
        <v>835.43499999999995</v>
      </c>
      <c r="D15" s="386">
        <v>829.351</v>
      </c>
      <c r="E15" s="388"/>
      <c r="F15" s="386">
        <v>15.814000000000078</v>
      </c>
      <c r="G15" s="386">
        <v>881.61800000000005</v>
      </c>
      <c r="H15" s="386">
        <v>875.678</v>
      </c>
    </row>
    <row r="16" spans="1:8" ht="3.2" customHeight="1" x14ac:dyDescent="0.25">
      <c r="A16" s="392"/>
      <c r="B16" s="389"/>
      <c r="C16" s="390"/>
      <c r="D16" s="389"/>
      <c r="E16" s="391"/>
      <c r="F16" s="389"/>
      <c r="G16" s="389"/>
      <c r="H16" s="389"/>
    </row>
    <row r="17" spans="1:8" ht="11.25" customHeight="1" x14ac:dyDescent="0.25">
      <c r="A17" s="392" t="s">
        <v>73</v>
      </c>
      <c r="B17" s="389">
        <v>295.06399999999996</v>
      </c>
      <c r="C17" s="390">
        <v>939.44899999999996</v>
      </c>
      <c r="D17" s="389">
        <v>1236.6890000000001</v>
      </c>
      <c r="E17" s="391"/>
      <c r="F17" s="389">
        <v>284.60000000000002</v>
      </c>
      <c r="G17" s="389">
        <v>893.98500000000001</v>
      </c>
      <c r="H17" s="389">
        <v>1357.076</v>
      </c>
    </row>
    <row r="18" spans="1:8" ht="11.25" customHeight="1" x14ac:dyDescent="0.25">
      <c r="A18" s="392" t="s">
        <v>74</v>
      </c>
      <c r="B18" s="389">
        <v>68.537000000000006</v>
      </c>
      <c r="C18" s="390">
        <v>99.506</v>
      </c>
      <c r="D18" s="389">
        <v>201</v>
      </c>
      <c r="E18" s="391"/>
      <c r="F18" s="389">
        <v>43.972999999999999</v>
      </c>
      <c r="G18" s="389">
        <v>119.47</v>
      </c>
      <c r="H18" s="389">
        <v>150.98500000000001</v>
      </c>
    </row>
    <row r="19" spans="1:8" x14ac:dyDescent="0.25">
      <c r="A19" s="385" t="s">
        <v>75</v>
      </c>
      <c r="B19" s="386">
        <v>363.60099999999989</v>
      </c>
      <c r="C19" s="387">
        <v>1038.9549999999999</v>
      </c>
      <c r="D19" s="386">
        <v>1437.6890000000001</v>
      </c>
      <c r="E19" s="388"/>
      <c r="F19" s="386">
        <v>328.57300000000009</v>
      </c>
      <c r="G19" s="386">
        <v>1013.455</v>
      </c>
      <c r="H19" s="386">
        <v>1508.0610000000001</v>
      </c>
    </row>
    <row r="20" spans="1:8" ht="3.2" customHeight="1" x14ac:dyDescent="0.25">
      <c r="A20" s="392"/>
      <c r="B20" s="389"/>
      <c r="C20" s="390"/>
      <c r="D20" s="389"/>
      <c r="E20" s="391"/>
      <c r="F20" s="389"/>
      <c r="G20" s="389"/>
      <c r="H20" s="389"/>
    </row>
    <row r="21" spans="1:8" ht="11.25" customHeight="1" x14ac:dyDescent="0.25">
      <c r="A21" s="392" t="s">
        <v>77</v>
      </c>
      <c r="B21" s="389">
        <v>0</v>
      </c>
      <c r="C21" s="390">
        <v>0</v>
      </c>
      <c r="D21" s="389">
        <v>0</v>
      </c>
      <c r="E21" s="391"/>
      <c r="F21" s="389">
        <v>0</v>
      </c>
      <c r="G21" s="389">
        <v>0</v>
      </c>
      <c r="H21" s="389">
        <v>0</v>
      </c>
    </row>
    <row r="22" spans="1:8" ht="11.25" customHeight="1" x14ac:dyDescent="0.25">
      <c r="A22" s="392" t="s">
        <v>582</v>
      </c>
      <c r="B22" s="389">
        <v>0.67700000000000671</v>
      </c>
      <c r="C22" s="390">
        <v>93.04</v>
      </c>
      <c r="D22" s="389">
        <v>93.05</v>
      </c>
      <c r="E22" s="391"/>
      <c r="F22" s="389">
        <v>1</v>
      </c>
      <c r="G22" s="389">
        <v>96</v>
      </c>
      <c r="H22" s="389">
        <v>95.959000000000003</v>
      </c>
    </row>
    <row r="23" spans="1:8" ht="11.25" customHeight="1" x14ac:dyDescent="0.25">
      <c r="A23" s="392" t="s">
        <v>78</v>
      </c>
      <c r="B23" s="389">
        <v>2.2360000000000042</v>
      </c>
      <c r="C23" s="390">
        <v>56.091000000000001</v>
      </c>
      <c r="D23" s="389">
        <v>57.552999999999997</v>
      </c>
      <c r="E23" s="391"/>
      <c r="F23" s="389">
        <v>3.1439999999999984</v>
      </c>
      <c r="G23" s="389">
        <v>54.665999999999997</v>
      </c>
      <c r="H23" s="389">
        <v>56.320999999999998</v>
      </c>
    </row>
    <row r="24" spans="1:8" ht="11.25" customHeight="1" x14ac:dyDescent="0.25">
      <c r="A24" s="392" t="s">
        <v>79</v>
      </c>
      <c r="B24" s="389">
        <v>90.59699999999998</v>
      </c>
      <c r="C24" s="390">
        <v>309.85399999999998</v>
      </c>
      <c r="D24" s="389">
        <v>336.90600000000001</v>
      </c>
      <c r="E24" s="391"/>
      <c r="F24" s="389">
        <v>86.796000000000021</v>
      </c>
      <c r="G24" s="389">
        <v>297.16300000000001</v>
      </c>
      <c r="H24" s="389">
        <v>324.88200000000001</v>
      </c>
    </row>
    <row r="25" spans="1:8" ht="14.25" x14ac:dyDescent="0.25">
      <c r="A25" s="392" t="s">
        <v>583</v>
      </c>
      <c r="B25" s="389">
        <v>37.394999999999996</v>
      </c>
      <c r="C25" s="390">
        <v>108.387</v>
      </c>
      <c r="D25" s="389">
        <v>143.624</v>
      </c>
      <c r="E25" s="391"/>
      <c r="F25" s="389">
        <v>36.547999999999988</v>
      </c>
      <c r="G25" s="389">
        <v>107.22799999999999</v>
      </c>
      <c r="H25" s="389">
        <v>139.79900000000001</v>
      </c>
    </row>
    <row r="26" spans="1:8" ht="11.25" customHeight="1" x14ac:dyDescent="0.25">
      <c r="A26" s="385" t="s">
        <v>80</v>
      </c>
      <c r="B26" s="386">
        <v>5.6819999999999986</v>
      </c>
      <c r="C26" s="387">
        <v>19.167999999999999</v>
      </c>
      <c r="D26" s="386">
        <v>28.54</v>
      </c>
      <c r="E26" s="388"/>
      <c r="F26" s="386">
        <v>9.6289999999999978</v>
      </c>
      <c r="G26" s="386">
        <v>24.460999999999999</v>
      </c>
      <c r="H26" s="386">
        <v>31.388000000000002</v>
      </c>
    </row>
    <row r="27" spans="1:8" ht="3.2" customHeight="1" x14ac:dyDescent="0.25">
      <c r="A27" s="384"/>
      <c r="B27" s="389">
        <v>136.58599999999996</v>
      </c>
      <c r="C27" s="390">
        <v>586.55499999999995</v>
      </c>
      <c r="D27" s="389">
        <v>659.68399999999997</v>
      </c>
      <c r="E27" s="391"/>
      <c r="F27" s="389">
        <v>137.02800000000008</v>
      </c>
      <c r="G27" s="389">
        <v>579.16700000000003</v>
      </c>
      <c r="H27" s="389">
        <v>648.39100000000008</v>
      </c>
    </row>
    <row r="28" spans="1:8" ht="11.25" customHeight="1" x14ac:dyDescent="0.25">
      <c r="A28" s="384" t="s">
        <v>81</v>
      </c>
      <c r="B28" s="389"/>
      <c r="C28" s="390"/>
      <c r="D28" s="389"/>
      <c r="E28" s="391"/>
      <c r="F28" s="389"/>
      <c r="G28" s="389"/>
      <c r="H28" s="389"/>
    </row>
    <row r="29" spans="1:8" ht="11.25" customHeight="1" x14ac:dyDescent="0.25">
      <c r="A29" s="392" t="s">
        <v>82</v>
      </c>
      <c r="B29" s="389">
        <v>33.085999999999999</v>
      </c>
      <c r="C29" s="390">
        <v>116.261</v>
      </c>
      <c r="D29" s="389">
        <v>155.01400000000001</v>
      </c>
      <c r="E29" s="391"/>
      <c r="F29" s="389">
        <v>36.956999999999994</v>
      </c>
      <c r="G29" s="389">
        <v>112.693</v>
      </c>
      <c r="H29" s="389">
        <v>151.16800000000001</v>
      </c>
    </row>
    <row r="30" spans="1:8" ht="11.25" customHeight="1" x14ac:dyDescent="0.25">
      <c r="A30" s="392" t="s">
        <v>83</v>
      </c>
      <c r="B30" s="389">
        <v>0</v>
      </c>
      <c r="C30" s="390">
        <v>0</v>
      </c>
      <c r="D30" s="389">
        <v>0</v>
      </c>
      <c r="E30" s="391"/>
      <c r="F30" s="389">
        <v>0</v>
      </c>
      <c r="G30" s="389">
        <v>0</v>
      </c>
      <c r="H30" s="389">
        <v>0</v>
      </c>
    </row>
    <row r="31" spans="1:8" ht="11.25" customHeight="1" x14ac:dyDescent="0.25">
      <c r="A31" s="392" t="s">
        <v>84</v>
      </c>
      <c r="B31" s="389">
        <v>12.669999999999998</v>
      </c>
      <c r="C31" s="390">
        <v>41.082999999999998</v>
      </c>
      <c r="D31" s="389">
        <v>62</v>
      </c>
      <c r="E31" s="391"/>
      <c r="F31" s="389">
        <v>12.756</v>
      </c>
      <c r="G31" s="389">
        <v>42.128</v>
      </c>
      <c r="H31" s="389">
        <v>61.872999999999998</v>
      </c>
    </row>
    <row r="32" spans="1:8" ht="11.25" customHeight="1" x14ac:dyDescent="0.25">
      <c r="A32" s="392" t="s">
        <v>584</v>
      </c>
      <c r="B32" s="389">
        <v>9.8079999999999998</v>
      </c>
      <c r="C32" s="390">
        <v>31.696000000000002</v>
      </c>
      <c r="D32" s="389">
        <v>42.44</v>
      </c>
      <c r="E32" s="391"/>
      <c r="F32" s="389">
        <v>9.7119999999999997</v>
      </c>
      <c r="G32" s="389">
        <v>30.186</v>
      </c>
      <c r="H32" s="389">
        <v>40.207999999999998</v>
      </c>
    </row>
    <row r="33" spans="1:8" ht="11.25" customHeight="1" x14ac:dyDescent="0.25">
      <c r="A33" s="385" t="s">
        <v>86</v>
      </c>
      <c r="B33" s="389">
        <v>55.620000000000005</v>
      </c>
      <c r="C33" s="390">
        <v>189.203</v>
      </c>
      <c r="D33" s="389">
        <v>259.75400000000002</v>
      </c>
      <c r="E33" s="388"/>
      <c r="F33" s="389">
        <v>59.494</v>
      </c>
      <c r="G33" s="389">
        <v>185.19200000000001</v>
      </c>
      <c r="H33" s="389">
        <v>253.48499999999999</v>
      </c>
    </row>
    <row r="34" spans="1:8" ht="3.2" customHeight="1" x14ac:dyDescent="0.25">
      <c r="A34" s="384"/>
      <c r="C34" s="390"/>
      <c r="E34" s="391"/>
    </row>
    <row r="35" spans="1:8" ht="11.25" customHeight="1" x14ac:dyDescent="0.25">
      <c r="A35" s="392" t="s">
        <v>87</v>
      </c>
      <c r="B35" s="389">
        <v>146.19899999999996</v>
      </c>
      <c r="C35" s="390">
        <v>469.04899999999998</v>
      </c>
      <c r="D35" s="389">
        <v>617.21500000000003</v>
      </c>
      <c r="E35" s="391"/>
      <c r="F35" s="389">
        <v>153.82399999999996</v>
      </c>
      <c r="G35" s="389">
        <v>495.85199999999998</v>
      </c>
      <c r="H35" s="389">
        <v>641.37199999999996</v>
      </c>
    </row>
    <row r="36" spans="1:8" ht="11.25" customHeight="1" x14ac:dyDescent="0.25">
      <c r="A36" s="392" t="s">
        <v>30</v>
      </c>
      <c r="B36" s="386">
        <v>4.9700000000000006</v>
      </c>
      <c r="C36" s="387">
        <v>14.912000000000001</v>
      </c>
      <c r="D36" s="386">
        <v>19.882999999999999</v>
      </c>
      <c r="E36" s="388"/>
      <c r="F36" s="386">
        <v>4.9859999999999989</v>
      </c>
      <c r="G36" s="386">
        <v>14.959</v>
      </c>
      <c r="H36" s="386">
        <v>20.065000000000001</v>
      </c>
    </row>
    <row r="37" spans="1:8" ht="11.25" customHeight="1" x14ac:dyDescent="0.25">
      <c r="A37" s="385" t="s">
        <v>88</v>
      </c>
      <c r="B37" s="389">
        <v>151.16899999999993</v>
      </c>
      <c r="C37" s="390">
        <v>483.96099999999996</v>
      </c>
      <c r="D37" s="389">
        <v>637.09800000000007</v>
      </c>
      <c r="F37" s="389">
        <v>158.80999999999995</v>
      </c>
      <c r="G37" s="389">
        <v>510.81099999999998</v>
      </c>
      <c r="H37" s="389">
        <v>661.43700000000001</v>
      </c>
    </row>
    <row r="38" spans="1:8" ht="3.2" customHeight="1" x14ac:dyDescent="0.25">
      <c r="A38" s="384"/>
      <c r="C38" s="390"/>
      <c r="E38" s="391"/>
    </row>
    <row r="39" spans="1:8" ht="11.25" customHeight="1" x14ac:dyDescent="0.25">
      <c r="A39" s="384" t="s">
        <v>89</v>
      </c>
      <c r="B39" s="389"/>
      <c r="C39" s="390"/>
      <c r="D39" s="389"/>
      <c r="E39" s="391"/>
      <c r="F39" s="389"/>
      <c r="G39" s="389"/>
      <c r="H39" s="389"/>
    </row>
    <row r="40" spans="1:8" ht="11.25" customHeight="1" x14ac:dyDescent="0.25">
      <c r="A40" s="392" t="s">
        <v>90</v>
      </c>
      <c r="B40" s="389">
        <v>93.902000000000015</v>
      </c>
      <c r="C40" s="390">
        <v>262.73</v>
      </c>
      <c r="D40" s="389">
        <v>355.92200000000003</v>
      </c>
      <c r="E40" s="391"/>
      <c r="F40" s="389">
        <v>86.03</v>
      </c>
      <c r="G40" s="389">
        <v>257.166</v>
      </c>
      <c r="H40" s="389">
        <v>344.13299999999998</v>
      </c>
    </row>
    <row r="41" spans="1:8" ht="11.25" customHeight="1" x14ac:dyDescent="0.25">
      <c r="A41" s="392" t="s">
        <v>91</v>
      </c>
      <c r="B41" s="389">
        <v>2.5199999999999996</v>
      </c>
      <c r="C41" s="390">
        <v>7</v>
      </c>
      <c r="D41" s="389">
        <v>8.0079999999999991</v>
      </c>
      <c r="E41" s="391"/>
      <c r="F41" s="389">
        <v>1.1399999999999997</v>
      </c>
      <c r="G41" s="389">
        <v>6</v>
      </c>
      <c r="H41" s="389">
        <v>6.2210000000000001</v>
      </c>
    </row>
    <row r="42" spans="1:8" ht="11.25" customHeight="1" x14ac:dyDescent="0.25">
      <c r="A42" s="392" t="s">
        <v>92</v>
      </c>
      <c r="B42" s="389">
        <v>15.253</v>
      </c>
      <c r="C42" s="390">
        <v>44.786999999999999</v>
      </c>
      <c r="D42" s="389">
        <v>59.354999999999997</v>
      </c>
      <c r="E42" s="391"/>
      <c r="F42" s="389">
        <v>14.942</v>
      </c>
      <c r="G42" s="389">
        <v>43.28</v>
      </c>
      <c r="H42" s="389">
        <v>58.825000000000003</v>
      </c>
    </row>
    <row r="43" spans="1:8" ht="11.25" customHeight="1" x14ac:dyDescent="0.25">
      <c r="A43" s="392" t="s">
        <v>93</v>
      </c>
      <c r="B43" s="386">
        <v>234.70299999999997</v>
      </c>
      <c r="C43" s="387">
        <v>687.90099999999995</v>
      </c>
      <c r="D43" s="386">
        <v>915.79200000000003</v>
      </c>
      <c r="E43" s="388"/>
      <c r="F43" s="386">
        <v>224.00300000000004</v>
      </c>
      <c r="G43" s="386">
        <v>649.85500000000002</v>
      </c>
      <c r="H43" s="386">
        <v>884.875</v>
      </c>
    </row>
    <row r="44" spans="1:8" ht="11.25" customHeight="1" x14ac:dyDescent="0.25">
      <c r="A44" s="385" t="s">
        <v>94</v>
      </c>
      <c r="B44" s="389">
        <v>346.37799999999993</v>
      </c>
      <c r="C44" s="390">
        <v>1002.4179999999999</v>
      </c>
      <c r="D44" s="389">
        <v>1339.077</v>
      </c>
      <c r="E44" s="391"/>
      <c r="F44" s="389">
        <v>326.11500000000012</v>
      </c>
      <c r="G44" s="389">
        <v>956.30100000000004</v>
      </c>
      <c r="H44" s="389">
        <v>1294.0540000000001</v>
      </c>
    </row>
    <row r="45" spans="1:8" ht="3.2" customHeight="1" x14ac:dyDescent="0.25">
      <c r="A45" s="385"/>
      <c r="B45" s="386"/>
      <c r="C45" s="387"/>
      <c r="D45" s="386"/>
      <c r="E45" s="388"/>
      <c r="F45" s="386"/>
      <c r="G45" s="386"/>
      <c r="H45" s="386"/>
    </row>
    <row r="46" spans="1:8" ht="13.7" customHeight="1" x14ac:dyDescent="0.25">
      <c r="A46" s="393" t="s">
        <v>585</v>
      </c>
      <c r="B46" s="389">
        <v>0</v>
      </c>
      <c r="C46" s="390">
        <v>28.968</v>
      </c>
      <c r="D46" s="389">
        <v>28.3</v>
      </c>
      <c r="E46" s="391"/>
      <c r="F46" s="389">
        <v>0</v>
      </c>
      <c r="G46" s="389">
        <v>27.728000000000002</v>
      </c>
      <c r="H46" s="389">
        <v>27.555</v>
      </c>
    </row>
    <row r="47" spans="1:8" ht="3.2" customHeight="1" x14ac:dyDescent="0.25">
      <c r="A47" s="393"/>
      <c r="B47" s="386"/>
      <c r="C47" s="387"/>
      <c r="D47" s="386"/>
      <c r="E47" s="388"/>
      <c r="F47" s="386"/>
      <c r="G47" s="386"/>
      <c r="H47" s="386"/>
    </row>
    <row r="48" spans="1:8" ht="13.7" customHeight="1" x14ac:dyDescent="0.25">
      <c r="A48" s="393" t="s">
        <v>586</v>
      </c>
      <c r="B48" s="389">
        <v>19.691000000000003</v>
      </c>
      <c r="C48" s="390">
        <v>39.121000000000002</v>
      </c>
      <c r="D48" s="389">
        <v>76</v>
      </c>
      <c r="E48" s="391"/>
      <c r="F48" s="389">
        <v>18.462000000000003</v>
      </c>
      <c r="G48" s="389">
        <v>53.029000000000003</v>
      </c>
      <c r="H48" s="389">
        <v>69.427999999999997</v>
      </c>
    </row>
    <row r="49" spans="1:8" ht="8.4499999999999993" customHeight="1" x14ac:dyDescent="0.25">
      <c r="A49" s="384"/>
      <c r="B49" s="386"/>
      <c r="C49" s="387"/>
      <c r="D49" s="386"/>
      <c r="E49" s="388"/>
      <c r="F49" s="386"/>
      <c r="G49" s="386"/>
      <c r="H49" s="386"/>
    </row>
    <row r="50" spans="1:8" ht="11.25" hidden="1" customHeight="1" x14ac:dyDescent="0.25">
      <c r="A50" s="394" t="s">
        <v>263</v>
      </c>
      <c r="B50" s="395">
        <v>0</v>
      </c>
      <c r="C50" s="396">
        <v>0</v>
      </c>
      <c r="D50" s="395">
        <v>0</v>
      </c>
      <c r="E50" s="397"/>
      <c r="F50" s="395">
        <v>0</v>
      </c>
      <c r="G50" s="395">
        <v>0</v>
      </c>
      <c r="H50" s="395">
        <v>0</v>
      </c>
    </row>
    <row r="51" spans="1:8" ht="11.25" customHeight="1" x14ac:dyDescent="0.25">
      <c r="A51" s="382" t="s">
        <v>95</v>
      </c>
      <c r="B51" s="395">
        <v>1962.3260000000009</v>
      </c>
      <c r="C51" s="396">
        <v>6663.7140000000009</v>
      </c>
      <c r="D51" s="395">
        <v>8495.3939999999984</v>
      </c>
      <c r="E51" s="395"/>
      <c r="F51" s="395">
        <v>1827.3900000000012</v>
      </c>
      <c r="G51" s="395">
        <v>6688.1040000000012</v>
      </c>
      <c r="H51" s="395">
        <v>8603.9019999999982</v>
      </c>
    </row>
    <row r="52" spans="1:8" ht="8.4499999999999993" customHeight="1" x14ac:dyDescent="0.25">
      <c r="A52" s="382"/>
      <c r="B52" s="395"/>
      <c r="C52" s="396"/>
      <c r="D52" s="395"/>
      <c r="E52" s="397"/>
      <c r="F52" s="395"/>
      <c r="G52" s="395"/>
      <c r="H52" s="395"/>
    </row>
    <row r="53" spans="1:8" ht="11.25" customHeight="1" x14ac:dyDescent="0.25">
      <c r="A53" s="382" t="s">
        <v>96</v>
      </c>
      <c r="B53" s="389"/>
      <c r="C53" s="390"/>
      <c r="D53" s="389"/>
      <c r="E53" s="391"/>
      <c r="F53" s="389"/>
      <c r="G53" s="389"/>
      <c r="H53" s="389"/>
    </row>
    <row r="54" spans="1:8" ht="8.4499999999999993" customHeight="1" x14ac:dyDescent="0.25">
      <c r="A54" s="384"/>
      <c r="B54" s="389"/>
      <c r="C54" s="390"/>
      <c r="D54" s="389"/>
      <c r="E54" s="391"/>
      <c r="F54" s="389"/>
      <c r="G54" s="389"/>
      <c r="H54" s="389"/>
    </row>
    <row r="55" spans="1:8" ht="11.25" customHeight="1" x14ac:dyDescent="0.25">
      <c r="A55" s="398" t="s">
        <v>97</v>
      </c>
      <c r="B55" s="389"/>
      <c r="C55" s="390"/>
      <c r="D55" s="389"/>
      <c r="E55" s="391"/>
      <c r="F55" s="389"/>
      <c r="G55" s="389"/>
      <c r="H55" s="389"/>
    </row>
    <row r="56" spans="1:8" ht="11.25" customHeight="1" x14ac:dyDescent="0.25">
      <c r="A56" s="392" t="s">
        <v>587</v>
      </c>
      <c r="B56" s="389">
        <v>545.86599999999999</v>
      </c>
      <c r="C56" s="390">
        <v>1673.3810000000001</v>
      </c>
      <c r="D56" s="389">
        <v>2219.1999999999998</v>
      </c>
      <c r="E56" s="391"/>
      <c r="F56" s="389">
        <v>483.16300000000001</v>
      </c>
      <c r="G56" s="389">
        <v>1487.028</v>
      </c>
      <c r="H56" s="389">
        <v>1944.3340000000001</v>
      </c>
    </row>
    <row r="57" spans="1:8" ht="11.25" customHeight="1" x14ac:dyDescent="0.25">
      <c r="A57" s="392" t="s">
        <v>242</v>
      </c>
      <c r="B57" s="389">
        <v>187.012</v>
      </c>
      <c r="C57" s="390">
        <v>497.17399999999998</v>
      </c>
      <c r="D57" s="389">
        <v>710.81799999999998</v>
      </c>
      <c r="E57" s="391"/>
      <c r="F57" s="389">
        <v>163.34399999999999</v>
      </c>
      <c r="G57" s="389">
        <v>461.63200000000001</v>
      </c>
      <c r="H57" s="389">
        <v>608.50800000000004</v>
      </c>
    </row>
    <row r="58" spans="1:8" ht="11.25" customHeight="1" x14ac:dyDescent="0.25">
      <c r="A58" s="392" t="s">
        <v>588</v>
      </c>
      <c r="B58" s="389"/>
      <c r="C58" s="390"/>
      <c r="D58" s="389"/>
      <c r="E58" s="391"/>
      <c r="F58" s="389"/>
      <c r="G58" s="389"/>
      <c r="H58" s="389"/>
    </row>
    <row r="59" spans="1:8" ht="11.25" customHeight="1" x14ac:dyDescent="0.25">
      <c r="A59" s="399" t="s">
        <v>589</v>
      </c>
      <c r="B59" s="389">
        <v>7.3099999999999987</v>
      </c>
      <c r="C59" s="390">
        <v>21.606999999999999</v>
      </c>
      <c r="D59" s="389">
        <v>39.094999999999999</v>
      </c>
      <c r="E59" s="391"/>
      <c r="F59" s="389">
        <v>8.89</v>
      </c>
      <c r="G59" s="389">
        <v>25.815999999999999</v>
      </c>
      <c r="H59" s="389">
        <v>31.376999999999999</v>
      </c>
    </row>
    <row r="60" spans="1:8" ht="8.4499999999999993" customHeight="1" x14ac:dyDescent="0.25">
      <c r="A60" s="384"/>
      <c r="B60" s="389"/>
      <c r="C60" s="390"/>
      <c r="D60" s="389"/>
      <c r="E60" s="391"/>
      <c r="F60" s="389"/>
      <c r="G60" s="389"/>
      <c r="H60" s="389"/>
    </row>
    <row r="61" spans="1:8" ht="11.25" customHeight="1" x14ac:dyDescent="0.25">
      <c r="A61" s="398" t="s">
        <v>244</v>
      </c>
      <c r="B61" s="389"/>
      <c r="C61" s="390"/>
      <c r="D61" s="389"/>
      <c r="E61" s="391"/>
      <c r="F61" s="389"/>
      <c r="G61" s="389"/>
      <c r="H61" s="389"/>
    </row>
    <row r="62" spans="1:8" ht="11.25" customHeight="1" x14ac:dyDescent="0.25">
      <c r="A62" s="392" t="s">
        <v>99</v>
      </c>
      <c r="B62" s="389">
        <v>630.37300000000005</v>
      </c>
      <c r="C62" s="390">
        <v>1228.171</v>
      </c>
      <c r="D62" s="389">
        <v>1229.732</v>
      </c>
      <c r="E62" s="391"/>
      <c r="F62" s="389">
        <v>597.16499999999996</v>
      </c>
      <c r="G62" s="389">
        <v>1164.6089999999999</v>
      </c>
      <c r="H62" s="389">
        <v>1171.9169999999999</v>
      </c>
    </row>
    <row r="63" spans="1:8" ht="11.25" customHeight="1" x14ac:dyDescent="0.25">
      <c r="A63" s="392" t="s">
        <v>100</v>
      </c>
      <c r="B63" s="389">
        <v>19.958000000000006</v>
      </c>
      <c r="C63" s="390">
        <v>59.874000000000002</v>
      </c>
      <c r="D63" s="389">
        <v>79.8</v>
      </c>
      <c r="E63" s="391"/>
      <c r="F63" s="389">
        <v>43.052000000000007</v>
      </c>
      <c r="G63" s="389">
        <v>129.15600000000001</v>
      </c>
      <c r="H63" s="389">
        <v>261.90100000000001</v>
      </c>
    </row>
    <row r="64" spans="1:8" ht="11.25" customHeight="1" x14ac:dyDescent="0.25">
      <c r="A64" s="392" t="s">
        <v>101</v>
      </c>
      <c r="B64" s="389">
        <v>13.922999999999998</v>
      </c>
      <c r="C64" s="390">
        <v>41.768999999999998</v>
      </c>
      <c r="D64" s="389">
        <v>55.7</v>
      </c>
      <c r="E64" s="391"/>
      <c r="F64" s="389">
        <v>26.888999999999996</v>
      </c>
      <c r="G64" s="389">
        <v>80.665999999999997</v>
      </c>
      <c r="H64" s="389">
        <v>163.17099999999999</v>
      </c>
    </row>
    <row r="65" spans="1:8" ht="9.75" hidden="1" customHeight="1" x14ac:dyDescent="0.25">
      <c r="A65" s="392" t="s">
        <v>245</v>
      </c>
      <c r="B65" s="389">
        <v>19.958000000000006</v>
      </c>
      <c r="C65" s="390">
        <v>59.874000000000002</v>
      </c>
      <c r="D65" s="389">
        <v>79.8</v>
      </c>
      <c r="E65" s="391"/>
      <c r="F65" s="389">
        <v>43.052000000000007</v>
      </c>
      <c r="G65" s="389">
        <v>129.15600000000001</v>
      </c>
      <c r="H65" s="389">
        <v>262</v>
      </c>
    </row>
    <row r="66" spans="1:8" ht="11.25" hidden="1" customHeight="1" x14ac:dyDescent="0.25">
      <c r="A66" s="392" t="s">
        <v>30</v>
      </c>
      <c r="B66" s="389">
        <v>13.922999999999998</v>
      </c>
      <c r="C66" s="390">
        <v>41.768999999999998</v>
      </c>
      <c r="D66" s="389">
        <v>55.7</v>
      </c>
      <c r="E66" s="391"/>
      <c r="F66" s="389">
        <v>26.888999999999996</v>
      </c>
      <c r="G66" s="389">
        <v>80.665999999999997</v>
      </c>
      <c r="H66" s="389">
        <v>163.17099999999999</v>
      </c>
    </row>
    <row r="67" spans="1:8" ht="8.4499999999999993" customHeight="1" x14ac:dyDescent="0.25">
      <c r="A67" s="384"/>
      <c r="B67" s="389"/>
      <c r="C67" s="390"/>
      <c r="D67" s="389"/>
      <c r="E67" s="391"/>
      <c r="F67" s="389"/>
      <c r="G67" s="389"/>
      <c r="H67" s="389"/>
    </row>
    <row r="68" spans="1:8" ht="11.25" customHeight="1" x14ac:dyDescent="0.25">
      <c r="A68" s="398" t="s">
        <v>246</v>
      </c>
      <c r="B68" s="389"/>
      <c r="C68" s="390"/>
      <c r="D68" s="389"/>
      <c r="E68" s="391"/>
      <c r="F68" s="389"/>
      <c r="G68" s="389"/>
      <c r="H68" s="389"/>
    </row>
    <row r="69" spans="1:8" ht="10.5" hidden="1" customHeight="1" x14ac:dyDescent="0.25">
      <c r="A69" s="392" t="s">
        <v>590</v>
      </c>
      <c r="B69" s="389">
        <v>0</v>
      </c>
      <c r="C69" s="390">
        <v>0</v>
      </c>
      <c r="D69" s="389">
        <v>0</v>
      </c>
      <c r="E69" s="391"/>
      <c r="F69" s="389">
        <v>0</v>
      </c>
      <c r="G69" s="389">
        <v>0</v>
      </c>
      <c r="H69" s="389">
        <v>0</v>
      </c>
    </row>
    <row r="70" spans="1:8" ht="11.25" hidden="1" customHeight="1" x14ac:dyDescent="0.25">
      <c r="A70" s="392" t="s">
        <v>591</v>
      </c>
      <c r="B70" s="389">
        <v>0</v>
      </c>
      <c r="C70" s="390">
        <v>0</v>
      </c>
      <c r="D70" s="389">
        <v>0</v>
      </c>
      <c r="E70" s="391"/>
      <c r="F70" s="389">
        <v>0</v>
      </c>
      <c r="G70" s="389">
        <v>0</v>
      </c>
      <c r="H70" s="389">
        <v>0</v>
      </c>
    </row>
    <row r="71" spans="1:8" ht="11.25" customHeight="1" x14ac:dyDescent="0.25">
      <c r="A71" s="392" t="s">
        <v>592</v>
      </c>
      <c r="B71" s="389">
        <v>37.994</v>
      </c>
      <c r="C71" s="390">
        <v>114.553</v>
      </c>
      <c r="D71" s="389">
        <v>152.6</v>
      </c>
      <c r="E71" s="391"/>
      <c r="F71" s="389">
        <v>39.86699999999999</v>
      </c>
      <c r="G71" s="389">
        <v>120.419</v>
      </c>
      <c r="H71" s="389">
        <v>159.578</v>
      </c>
    </row>
    <row r="72" spans="1:8" ht="11.25" customHeight="1" x14ac:dyDescent="0.25">
      <c r="A72" s="392" t="s">
        <v>593</v>
      </c>
      <c r="B72" s="389">
        <v>42.225999999999999</v>
      </c>
      <c r="C72" s="390">
        <v>118.587</v>
      </c>
      <c r="D72" s="389">
        <v>142.339</v>
      </c>
      <c r="E72" s="391"/>
      <c r="F72" s="389">
        <v>36.048999999999992</v>
      </c>
      <c r="G72" s="389">
        <v>112.577</v>
      </c>
      <c r="H72" s="389">
        <v>148.33000000000001</v>
      </c>
    </row>
    <row r="73" spans="1:8" ht="11.25" customHeight="1" x14ac:dyDescent="0.25">
      <c r="A73" s="392" t="s">
        <v>594</v>
      </c>
      <c r="B73" s="389">
        <v>34.548000000000002</v>
      </c>
      <c r="C73" s="390">
        <v>103.988</v>
      </c>
      <c r="D73" s="389">
        <v>142.66</v>
      </c>
      <c r="E73" s="391"/>
      <c r="F73" s="389">
        <v>36.26100000000001</v>
      </c>
      <c r="G73" s="389">
        <v>109.52800000000001</v>
      </c>
      <c r="H73" s="389">
        <v>145.14599999999999</v>
      </c>
    </row>
    <row r="74" spans="1:8" ht="8.4499999999999993" customHeight="1" x14ac:dyDescent="0.25">
      <c r="A74" s="392"/>
      <c r="B74" s="389"/>
      <c r="C74" s="390"/>
      <c r="D74" s="389"/>
      <c r="E74" s="391"/>
      <c r="F74" s="389"/>
      <c r="G74" s="389"/>
      <c r="H74" s="389"/>
    </row>
    <row r="75" spans="1:8" x14ac:dyDescent="0.25">
      <c r="A75" s="384" t="s">
        <v>812</v>
      </c>
      <c r="B75" s="389">
        <v>171.16300000000001</v>
      </c>
      <c r="C75" s="390">
        <v>488.86200000000002</v>
      </c>
      <c r="D75" s="389">
        <v>657.72500000000002</v>
      </c>
      <c r="E75" s="391"/>
      <c r="F75" s="389">
        <v>157.84899999999999</v>
      </c>
      <c r="G75" s="389">
        <v>447.78</v>
      </c>
      <c r="H75" s="389">
        <v>597.89099999999996</v>
      </c>
    </row>
    <row r="76" spans="1:8" ht="8.4499999999999993" customHeight="1" x14ac:dyDescent="0.25">
      <c r="A76" s="392"/>
      <c r="B76" s="389"/>
      <c r="C76" s="390"/>
      <c r="D76" s="389"/>
      <c r="E76" s="391"/>
      <c r="F76" s="389"/>
      <c r="G76" s="389"/>
      <c r="H76" s="389"/>
    </row>
    <row r="77" spans="1:8" ht="15" customHeight="1" x14ac:dyDescent="0.25">
      <c r="A77" s="384" t="s">
        <v>596</v>
      </c>
      <c r="B77" s="389">
        <v>530.63600000000019</v>
      </c>
      <c r="C77" s="390">
        <v>1592.88</v>
      </c>
      <c r="D77" s="389">
        <v>2118.7629999999999</v>
      </c>
      <c r="E77" s="391"/>
      <c r="F77" s="389">
        <v>499.5150000000001</v>
      </c>
      <c r="G77" s="389">
        <v>1567.172</v>
      </c>
      <c r="H77" s="389">
        <v>2089.0569999999998</v>
      </c>
    </row>
    <row r="78" spans="1:8" ht="8.4499999999999993" customHeight="1" x14ac:dyDescent="0.25">
      <c r="A78" s="384"/>
      <c r="B78" s="389"/>
      <c r="C78" s="390"/>
      <c r="D78" s="389"/>
      <c r="E78" s="391"/>
      <c r="F78" s="389"/>
      <c r="G78" s="389"/>
      <c r="H78" s="389"/>
    </row>
    <row r="79" spans="1:8" s="400" customFormat="1" ht="11.25" customHeight="1" x14ac:dyDescent="0.3">
      <c r="A79" s="398" t="s">
        <v>597</v>
      </c>
      <c r="B79" s="386"/>
      <c r="C79" s="387"/>
      <c r="D79" s="386"/>
      <c r="E79" s="388"/>
      <c r="F79" s="386"/>
      <c r="G79" s="386"/>
      <c r="H79" s="386"/>
    </row>
    <row r="80" spans="1:8" ht="11.25" customHeight="1" x14ac:dyDescent="0.25">
      <c r="A80" s="392" t="s">
        <v>259</v>
      </c>
      <c r="B80" s="389">
        <v>83.272999999999968</v>
      </c>
      <c r="C80" s="390">
        <v>284.43599999999998</v>
      </c>
      <c r="D80" s="389">
        <v>362.83199999999999</v>
      </c>
      <c r="E80" s="391"/>
      <c r="F80" s="389">
        <v>83.200000000000017</v>
      </c>
      <c r="G80" s="389">
        <v>262.15800000000002</v>
      </c>
      <c r="H80" s="389">
        <v>399.01799999999997</v>
      </c>
    </row>
    <row r="81" spans="1:8" ht="11.25" customHeight="1" x14ac:dyDescent="0.25">
      <c r="A81" s="392" t="s">
        <v>253</v>
      </c>
      <c r="B81" s="389">
        <v>3.7460000000000093</v>
      </c>
      <c r="C81" s="390">
        <v>11.412000000000006</v>
      </c>
      <c r="D81" s="389">
        <v>23.922999999999998</v>
      </c>
      <c r="E81" s="391"/>
      <c r="F81" s="389">
        <v>3.7449999999999903</v>
      </c>
      <c r="G81" s="389">
        <v>12.791999999999987</v>
      </c>
      <c r="H81" s="389">
        <v>16.882000000000005</v>
      </c>
    </row>
    <row r="82" spans="1:8" ht="11.25" customHeight="1" x14ac:dyDescent="0.25">
      <c r="A82" s="392" t="s">
        <v>254</v>
      </c>
      <c r="B82" s="389">
        <v>8.1809999999999974</v>
      </c>
      <c r="C82" s="390">
        <v>67.650999999999996</v>
      </c>
      <c r="D82" s="389">
        <v>85.45</v>
      </c>
      <c r="E82" s="391"/>
      <c r="F82" s="389">
        <v>4.7730000000000032</v>
      </c>
      <c r="G82" s="389">
        <v>63.276000000000003</v>
      </c>
      <c r="H82" s="389">
        <v>64.477999999999994</v>
      </c>
    </row>
    <row r="83" spans="1:8" ht="11.25" customHeight="1" x14ac:dyDescent="0.25">
      <c r="A83" s="392" t="s">
        <v>598</v>
      </c>
      <c r="B83" s="389">
        <v>26.814</v>
      </c>
      <c r="C83" s="390">
        <v>65.167000000000002</v>
      </c>
      <c r="D83" s="389">
        <v>144.56299999999999</v>
      </c>
      <c r="E83" s="391"/>
      <c r="F83" s="389">
        <v>0.75900000000000034</v>
      </c>
      <c r="G83" s="389">
        <v>43.939</v>
      </c>
      <c r="H83" s="389">
        <v>42.218000000000004</v>
      </c>
    </row>
    <row r="84" spans="1:8" ht="11.25" customHeight="1" x14ac:dyDescent="0.25">
      <c r="A84" s="392" t="s">
        <v>30</v>
      </c>
      <c r="B84" s="389">
        <v>49.630000000000109</v>
      </c>
      <c r="C84" s="390">
        <v>130.52199999999993</v>
      </c>
      <c r="D84" s="389">
        <v>151.70300000000043</v>
      </c>
      <c r="E84" s="391"/>
      <c r="F84" s="389">
        <v>37.088999999997668</v>
      </c>
      <c r="G84" s="389">
        <v>102.64799999999832</v>
      </c>
      <c r="H84" s="389">
        <v>247.44500000000153</v>
      </c>
    </row>
    <row r="85" spans="1:8" ht="8.4499999999999993" customHeight="1" x14ac:dyDescent="0.25">
      <c r="A85" s="384"/>
      <c r="B85" s="389"/>
      <c r="C85" s="390"/>
      <c r="D85" s="389"/>
      <c r="E85" s="391"/>
      <c r="F85" s="389"/>
      <c r="G85" s="389"/>
      <c r="H85" s="389"/>
    </row>
    <row r="86" spans="1:8" ht="11.25" customHeight="1" x14ac:dyDescent="0.25">
      <c r="A86" s="382" t="s">
        <v>102</v>
      </c>
      <c r="B86" s="395">
        <v>2392.6529999999993</v>
      </c>
      <c r="C86" s="396">
        <v>6500.0339999999997</v>
      </c>
      <c r="D86" s="395">
        <v>8316.9030000000002</v>
      </c>
      <c r="E86" s="397"/>
      <c r="F86" s="395">
        <v>2221.61</v>
      </c>
      <c r="G86" s="395">
        <v>6191.21</v>
      </c>
      <c r="H86" s="395">
        <v>8091.2719999999999</v>
      </c>
    </row>
    <row r="87" spans="1:8" ht="8.4499999999999993" customHeight="1" x14ac:dyDescent="0.25">
      <c r="A87" s="382"/>
      <c r="B87" s="395"/>
      <c r="C87" s="396"/>
      <c r="D87" s="395"/>
      <c r="E87" s="397"/>
      <c r="F87" s="395"/>
      <c r="G87" s="395"/>
      <c r="H87" s="395"/>
    </row>
    <row r="88" spans="1:8" ht="11.25" customHeight="1" x14ac:dyDescent="0.25">
      <c r="A88" s="382" t="s">
        <v>103</v>
      </c>
      <c r="B88" s="382"/>
      <c r="C88" s="383"/>
      <c r="D88" s="401"/>
      <c r="E88" s="401"/>
      <c r="F88" s="401"/>
      <c r="G88" s="401"/>
      <c r="H88" s="401"/>
    </row>
    <row r="89" spans="1:8" ht="8.4499999999999993" customHeight="1" x14ac:dyDescent="0.25">
      <c r="A89" s="384"/>
      <c r="B89" s="384"/>
      <c r="C89" s="390"/>
      <c r="D89" s="389"/>
      <c r="E89" s="391"/>
      <c r="F89" s="391"/>
      <c r="G89" s="389"/>
      <c r="H89" s="389"/>
    </row>
    <row r="90" spans="1:8" ht="11.25" customHeight="1" x14ac:dyDescent="0.25">
      <c r="A90" s="398" t="s">
        <v>244</v>
      </c>
      <c r="B90" s="398"/>
      <c r="C90" s="402"/>
      <c r="D90" s="401"/>
      <c r="E90" s="401"/>
      <c r="F90" s="401"/>
      <c r="G90" s="401"/>
      <c r="H90" s="401"/>
    </row>
    <row r="91" spans="1:8" ht="11.25" customHeight="1" x14ac:dyDescent="0.25">
      <c r="A91" s="392" t="s">
        <v>99</v>
      </c>
      <c r="B91" s="389">
        <v>3.0389999999999997</v>
      </c>
      <c r="C91" s="390">
        <v>12.131</v>
      </c>
      <c r="D91" s="389">
        <v>17.460999999999999</v>
      </c>
      <c r="E91" s="391"/>
      <c r="F91" s="389">
        <v>11.523</v>
      </c>
      <c r="G91" s="389">
        <v>11.523</v>
      </c>
      <c r="H91" s="389">
        <v>15.913</v>
      </c>
    </row>
    <row r="92" spans="1:8" ht="3.2" customHeight="1" x14ac:dyDescent="0.25">
      <c r="A92" s="384"/>
      <c r="B92" s="389"/>
      <c r="C92" s="390"/>
      <c r="D92" s="389"/>
      <c r="E92" s="391"/>
      <c r="F92" s="389"/>
      <c r="G92" s="389"/>
      <c r="H92" s="389"/>
    </row>
    <row r="93" spans="1:8" ht="11.25" customHeight="1" x14ac:dyDescent="0.25">
      <c r="A93" s="398" t="s">
        <v>597</v>
      </c>
      <c r="B93" s="389"/>
      <c r="C93" s="390"/>
      <c r="D93" s="389"/>
      <c r="E93" s="391"/>
      <c r="F93" s="391"/>
      <c r="G93" s="391"/>
      <c r="H93" s="389"/>
    </row>
    <row r="94" spans="1:8" ht="11.25" customHeight="1" x14ac:dyDescent="0.25">
      <c r="A94" s="392" t="s">
        <v>253</v>
      </c>
      <c r="B94" s="389">
        <v>48.414000000000001</v>
      </c>
      <c r="C94" s="390">
        <v>48.414000000000001</v>
      </c>
      <c r="D94" s="389">
        <v>178.72399999999999</v>
      </c>
      <c r="E94" s="391"/>
      <c r="F94" s="389">
        <v>0</v>
      </c>
      <c r="G94" s="389">
        <v>15.359</v>
      </c>
      <c r="H94" s="389">
        <v>50.731000000000002</v>
      </c>
    </row>
    <row r="95" spans="1:8" ht="11.25" customHeight="1" x14ac:dyDescent="0.25">
      <c r="A95" s="392" t="s">
        <v>254</v>
      </c>
      <c r="B95" s="389">
        <v>59.165999999999997</v>
      </c>
      <c r="C95" s="390">
        <v>118.151</v>
      </c>
      <c r="D95" s="389">
        <v>898.76700000000005</v>
      </c>
      <c r="E95" s="391"/>
      <c r="F95" s="389">
        <v>60.688000000000002</v>
      </c>
      <c r="G95" s="389">
        <v>95.218000000000004</v>
      </c>
      <c r="H95" s="389">
        <v>425.46499999999997</v>
      </c>
    </row>
    <row r="96" spans="1:8" ht="11.25" customHeight="1" x14ac:dyDescent="0.25">
      <c r="A96" s="392" t="s">
        <v>30</v>
      </c>
      <c r="B96" s="389">
        <v>3</v>
      </c>
      <c r="C96" s="390">
        <v>9.2870000000000061</v>
      </c>
      <c r="D96" s="389">
        <v>211.07300000000009</v>
      </c>
      <c r="E96" s="391"/>
      <c r="F96" s="389">
        <v>8.0870000000000033</v>
      </c>
      <c r="G96" s="389">
        <v>10.179000000000002</v>
      </c>
      <c r="H96" s="389">
        <v>20.881000000000029</v>
      </c>
    </row>
    <row r="97" spans="1:8" ht="8.4499999999999993" customHeight="1" x14ac:dyDescent="0.25">
      <c r="A97" s="384"/>
      <c r="B97" s="389"/>
      <c r="C97" s="390"/>
      <c r="D97" s="389"/>
      <c r="E97" s="391"/>
      <c r="F97" s="389"/>
      <c r="G97" s="389"/>
      <c r="H97" s="389"/>
    </row>
    <row r="98" spans="1:8" ht="11.25" customHeight="1" x14ac:dyDescent="0.25">
      <c r="A98" s="382" t="s">
        <v>104</v>
      </c>
      <c r="B98" s="395">
        <v>113.619</v>
      </c>
      <c r="C98" s="396">
        <v>187.983</v>
      </c>
      <c r="D98" s="395">
        <v>1306.0250000000001</v>
      </c>
      <c r="E98" s="397"/>
      <c r="F98" s="395">
        <v>80.298000000000002</v>
      </c>
      <c r="G98" s="395">
        <v>132.279</v>
      </c>
      <c r="H98" s="395">
        <v>512.99</v>
      </c>
    </row>
    <row r="99" spans="1:8" ht="8.4499999999999993" customHeight="1" x14ac:dyDescent="0.25">
      <c r="A99" s="384"/>
      <c r="B99" s="389"/>
      <c r="C99" s="390"/>
      <c r="D99" s="389"/>
      <c r="E99" s="391"/>
      <c r="F99" s="389"/>
      <c r="G99" s="389"/>
      <c r="H99" s="389"/>
    </row>
    <row r="100" spans="1:8" ht="14.25" x14ac:dyDescent="0.25">
      <c r="A100" s="382" t="s">
        <v>599</v>
      </c>
      <c r="B100" s="395">
        <v>628.40600000000018</v>
      </c>
      <c r="C100" s="396">
        <v>1831.6410000000001</v>
      </c>
      <c r="D100" s="395">
        <v>2452.451</v>
      </c>
      <c r="E100" s="397"/>
      <c r="F100" s="395">
        <v>597.89499999999998</v>
      </c>
      <c r="G100" s="395">
        <v>1678.5730000000001</v>
      </c>
      <c r="H100" s="395">
        <v>2261.489</v>
      </c>
    </row>
    <row r="101" spans="1:8" ht="8.4499999999999993" customHeight="1" x14ac:dyDescent="0.25">
      <c r="A101" s="384"/>
      <c r="B101" s="389"/>
      <c r="C101" s="390"/>
      <c r="D101" s="389"/>
      <c r="E101" s="391"/>
      <c r="F101" s="389"/>
      <c r="G101" s="389"/>
      <c r="H101" s="389"/>
    </row>
    <row r="102" spans="1:8" ht="11.25" customHeight="1" x14ac:dyDescent="0.25">
      <c r="A102" s="382" t="s">
        <v>106</v>
      </c>
      <c r="B102" s="395">
        <v>39.709000000000003</v>
      </c>
      <c r="C102" s="396">
        <v>119.727</v>
      </c>
      <c r="D102" s="395">
        <v>164.4</v>
      </c>
      <c r="E102" s="397"/>
      <c r="F102" s="395">
        <v>44.353999999999985</v>
      </c>
      <c r="G102" s="395">
        <v>149.74199999999999</v>
      </c>
      <c r="H102" s="395">
        <v>196.477</v>
      </c>
    </row>
    <row r="103" spans="1:8" ht="8.4499999999999993" customHeight="1" x14ac:dyDescent="0.25">
      <c r="A103" s="384"/>
      <c r="B103" s="389"/>
      <c r="C103" s="390"/>
      <c r="D103" s="389"/>
      <c r="E103" s="391"/>
      <c r="F103" s="389"/>
      <c r="G103" s="389"/>
      <c r="H103" s="389"/>
    </row>
    <row r="104" spans="1:8" ht="11.25" customHeight="1" x14ac:dyDescent="0.25">
      <c r="A104" s="382" t="s">
        <v>107</v>
      </c>
      <c r="B104" s="389"/>
      <c r="C104" s="390"/>
      <c r="D104" s="389"/>
      <c r="E104" s="391"/>
      <c r="F104" s="391"/>
      <c r="G104" s="391"/>
      <c r="H104" s="389"/>
    </row>
    <row r="105" spans="1:8" ht="11.25" customHeight="1" x14ac:dyDescent="0.25">
      <c r="A105" s="392" t="s">
        <v>28</v>
      </c>
      <c r="B105" s="389">
        <v>76.689000000000078</v>
      </c>
      <c r="C105" s="390">
        <v>836.04100000000005</v>
      </c>
      <c r="D105" s="389">
        <v>1688.645</v>
      </c>
      <c r="E105" s="391"/>
      <c r="F105" s="389">
        <v>116.94299999999998</v>
      </c>
      <c r="G105" s="389">
        <v>317.94</v>
      </c>
      <c r="H105" s="389">
        <v>836.99199999999996</v>
      </c>
    </row>
    <row r="106" spans="1:8" ht="11.25" customHeight="1" x14ac:dyDescent="0.25">
      <c r="A106" s="392" t="s">
        <v>108</v>
      </c>
      <c r="B106" s="389">
        <v>163.197</v>
      </c>
      <c r="C106" s="390">
        <v>414.73500000000001</v>
      </c>
      <c r="D106" s="389">
        <v>613.24699999999996</v>
      </c>
      <c r="E106" s="391"/>
      <c r="F106" s="389">
        <v>151.21999999999997</v>
      </c>
      <c r="G106" s="389">
        <v>380.17899999999997</v>
      </c>
      <c r="H106" s="389">
        <v>533.86699999999996</v>
      </c>
    </row>
    <row r="107" spans="1:8" ht="11.25" customHeight="1" x14ac:dyDescent="0.25">
      <c r="A107" s="382" t="s">
        <v>109</v>
      </c>
      <c r="B107" s="395">
        <v>239.88600000000008</v>
      </c>
      <c r="C107" s="396">
        <v>1250.7760000000001</v>
      </c>
      <c r="D107" s="395">
        <v>2301.8919999999998</v>
      </c>
      <c r="E107" s="397"/>
      <c r="F107" s="395">
        <v>268.16299999999995</v>
      </c>
      <c r="G107" s="395">
        <v>698.11899999999991</v>
      </c>
      <c r="H107" s="395">
        <v>1370.8589999999999</v>
      </c>
    </row>
    <row r="108" spans="1:8" ht="8.4499999999999993" customHeight="1" x14ac:dyDescent="0.25">
      <c r="A108" s="384"/>
      <c r="B108" s="395"/>
      <c r="C108" s="396"/>
      <c r="D108" s="395"/>
      <c r="E108" s="397"/>
      <c r="F108" s="395"/>
      <c r="G108" s="395"/>
      <c r="H108" s="395"/>
    </row>
    <row r="109" spans="1:8" ht="11.25" customHeight="1" x14ac:dyDescent="0.25">
      <c r="A109" s="382" t="s">
        <v>110</v>
      </c>
      <c r="B109" s="395">
        <v>1350.2440000000001</v>
      </c>
      <c r="C109" s="396">
        <v>3865.2139999999999</v>
      </c>
      <c r="D109" s="395">
        <v>5221.2139999999999</v>
      </c>
      <c r="E109" s="397"/>
      <c r="F109" s="395">
        <v>1495.8449999999998</v>
      </c>
      <c r="G109" s="395">
        <v>3931.384</v>
      </c>
      <c r="H109" s="395">
        <v>5272.3720000000003</v>
      </c>
    </row>
    <row r="110" spans="1:8" ht="8.4499999999999993" customHeight="1" x14ac:dyDescent="0.25">
      <c r="A110" s="384"/>
      <c r="B110" s="395"/>
      <c r="C110" s="396"/>
      <c r="D110" s="395"/>
      <c r="E110" s="397"/>
      <c r="F110" s="395"/>
      <c r="G110" s="395"/>
      <c r="H110" s="395"/>
    </row>
    <row r="111" spans="1:8" ht="11.25" customHeight="1" x14ac:dyDescent="0.25">
      <c r="A111" s="382" t="s">
        <v>111</v>
      </c>
      <c r="B111" s="395"/>
      <c r="C111" s="396"/>
      <c r="D111" s="395"/>
      <c r="E111" s="397"/>
      <c r="F111" s="395"/>
      <c r="G111" s="395"/>
      <c r="H111" s="395"/>
    </row>
    <row r="112" spans="1:8" ht="11.25" customHeight="1" x14ac:dyDescent="0.25">
      <c r="A112" s="392" t="s">
        <v>112</v>
      </c>
      <c r="B112" s="389">
        <v>24.823</v>
      </c>
      <c r="C112" s="390">
        <v>81.869</v>
      </c>
      <c r="D112" s="389">
        <v>94.397999999999996</v>
      </c>
      <c r="E112" s="391"/>
      <c r="F112" s="389">
        <v>23.728000000000009</v>
      </c>
      <c r="G112" s="389">
        <v>74.415000000000006</v>
      </c>
      <c r="H112" s="389">
        <v>99.287000000000006</v>
      </c>
    </row>
    <row r="113" spans="1:8" ht="11.25" customHeight="1" x14ac:dyDescent="0.25">
      <c r="A113" s="392" t="s">
        <v>113</v>
      </c>
      <c r="B113" s="389">
        <v>45.159999999999982</v>
      </c>
      <c r="C113" s="390">
        <v>138.59299999999999</v>
      </c>
      <c r="D113" s="389">
        <v>195.33799999999999</v>
      </c>
      <c r="E113" s="391"/>
      <c r="F113" s="389">
        <v>45.535999999999987</v>
      </c>
      <c r="G113" s="389">
        <v>137.88499999999999</v>
      </c>
      <c r="H113" s="389">
        <v>199.459</v>
      </c>
    </row>
    <row r="114" spans="1:8" x14ac:dyDescent="0.25">
      <c r="A114" s="392" t="s">
        <v>114</v>
      </c>
      <c r="B114" s="389">
        <v>76.601000000002585</v>
      </c>
      <c r="C114" s="390">
        <v>208.65400000000182</v>
      </c>
      <c r="D114" s="389">
        <v>325.66499999999803</v>
      </c>
      <c r="E114" s="391"/>
      <c r="F114" s="389">
        <v>107.40499999999805</v>
      </c>
      <c r="G114" s="389">
        <v>216.00699999999705</v>
      </c>
      <c r="H114" s="389">
        <v>304.9010000000045</v>
      </c>
    </row>
    <row r="115" spans="1:8" ht="11.25" customHeight="1" x14ac:dyDescent="0.25">
      <c r="A115" s="382" t="s">
        <v>115</v>
      </c>
      <c r="B115" s="395">
        <v>146.58400000000256</v>
      </c>
      <c r="C115" s="396">
        <v>429.1160000000018</v>
      </c>
      <c r="D115" s="395">
        <v>615.40099999999802</v>
      </c>
      <c r="E115" s="397"/>
      <c r="F115" s="395">
        <v>176.66899999999805</v>
      </c>
      <c r="G115" s="395">
        <v>428.30699999999706</v>
      </c>
      <c r="H115" s="395">
        <v>603.64700000000448</v>
      </c>
    </row>
    <row r="116" spans="1:8" ht="8.4499999999999993" customHeight="1" x14ac:dyDescent="0.25">
      <c r="A116" s="384"/>
      <c r="B116" s="395"/>
      <c r="C116" s="396"/>
      <c r="D116" s="395"/>
      <c r="E116" s="397"/>
      <c r="F116" s="395"/>
      <c r="G116" s="395"/>
      <c r="H116" s="395"/>
    </row>
    <row r="117" spans="1:8" ht="11.25" customHeight="1" x14ac:dyDescent="0.25">
      <c r="A117" s="382" t="s">
        <v>116</v>
      </c>
      <c r="B117" s="395">
        <v>6873.4270000000015</v>
      </c>
      <c r="C117" s="396">
        <v>20848.205000000002</v>
      </c>
      <c r="D117" s="395">
        <v>28873.68</v>
      </c>
      <c r="E117" s="397"/>
      <c r="F117" s="395">
        <v>6712.224000000002</v>
      </c>
      <c r="G117" s="395">
        <v>19897.718000000001</v>
      </c>
      <c r="H117" s="395">
        <v>26913.008000000002</v>
      </c>
    </row>
    <row r="118" spans="1:8" x14ac:dyDescent="0.25">
      <c r="D118" s="403"/>
      <c r="E118" s="403"/>
      <c r="F118" s="403"/>
      <c r="G118" s="403"/>
      <c r="H118" s="404"/>
    </row>
    <row r="119" spans="1:8" s="367" customFormat="1" x14ac:dyDescent="0.25">
      <c r="A119" s="441" t="s">
        <v>810</v>
      </c>
      <c r="B119" s="368"/>
      <c r="C119" s="368"/>
      <c r="D119" s="403"/>
      <c r="E119" s="403"/>
      <c r="F119" s="403"/>
      <c r="G119" s="403"/>
      <c r="H119" s="404"/>
    </row>
    <row r="120" spans="1:8" x14ac:dyDescent="0.25">
      <c r="A120" s="441" t="s">
        <v>574</v>
      </c>
    </row>
    <row r="121" spans="1:8" ht="12.2" customHeight="1" x14ac:dyDescent="0.25">
      <c r="A121" s="695" t="s">
        <v>889</v>
      </c>
      <c r="B121" s="695"/>
      <c r="C121" s="695"/>
      <c r="D121" s="695"/>
      <c r="E121" s="695"/>
      <c r="F121" s="695"/>
      <c r="G121" s="695"/>
      <c r="H121" s="695"/>
    </row>
    <row r="122" spans="1:8" x14ac:dyDescent="0.25">
      <c r="A122" s="442" t="s">
        <v>577</v>
      </c>
      <c r="B122" s="369"/>
      <c r="C122" s="369"/>
      <c r="D122" s="369"/>
      <c r="E122" s="369"/>
      <c r="F122" s="369"/>
      <c r="G122" s="369"/>
      <c r="H122" s="370"/>
    </row>
  </sheetData>
  <mergeCells count="4">
    <mergeCell ref="A3:H3"/>
    <mergeCell ref="A4:H4"/>
    <mergeCell ref="B6:D6"/>
    <mergeCell ref="F6:H6"/>
  </mergeCells>
  <pageMargins left="0.36" right="0.45" top="0.8" bottom="0.98425196850393704" header="0.51181102362204722" footer="0.51181102362204722"/>
  <pageSetup paperSize="9" fitToHeight="0" orientation="portrait" r:id="rId1"/>
  <headerFooter alignWithMargins="0">
    <oddHeader>&amp;A</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tabColor rgb="FFFFFF00"/>
    <pageSetUpPr fitToPage="1"/>
  </sheetPr>
  <dimension ref="A1:H114"/>
  <sheetViews>
    <sheetView showGridLines="0" zoomScale="110" zoomScaleNormal="110" workbookViewId="0"/>
  </sheetViews>
  <sheetFormatPr defaultColWidth="9.140625" defaultRowHeight="12.75" x14ac:dyDescent="0.2"/>
  <cols>
    <col min="1" max="1" width="56.5703125" style="405" customWidth="1"/>
    <col min="2" max="4" width="10.7109375" style="405" customWidth="1"/>
    <col min="5" max="5" width="2.7109375" style="405" customWidth="1"/>
    <col min="6" max="7" width="10.7109375" style="405" customWidth="1"/>
    <col min="8" max="8" width="10.7109375" style="435" customWidth="1"/>
    <col min="9" max="16384" width="9.140625" style="405"/>
  </cols>
  <sheetData>
    <row r="1" spans="1:8" x14ac:dyDescent="0.2">
      <c r="A1" s="405" t="s">
        <v>602</v>
      </c>
    </row>
    <row r="3" spans="1:8" ht="15.75" x14ac:dyDescent="0.25">
      <c r="A3" s="741" t="s">
        <v>190</v>
      </c>
      <c r="B3" s="741"/>
      <c r="C3" s="741"/>
      <c r="D3" s="741"/>
      <c r="E3" s="741"/>
      <c r="F3" s="741"/>
      <c r="G3" s="741"/>
      <c r="H3" s="741"/>
    </row>
    <row r="4" spans="1:8" s="643" customFormat="1" ht="14.25" x14ac:dyDescent="0.2">
      <c r="A4" s="742" t="s">
        <v>117</v>
      </c>
      <c r="B4" s="742"/>
      <c r="C4" s="742"/>
      <c r="D4" s="742"/>
      <c r="E4" s="742"/>
      <c r="F4" s="742"/>
      <c r="G4" s="742"/>
      <c r="H4" s="742"/>
    </row>
    <row r="5" spans="1:8" ht="3.2" customHeight="1" x14ac:dyDescent="0.2">
      <c r="A5" s="406"/>
      <c r="B5" s="406"/>
      <c r="C5" s="406"/>
      <c r="D5" s="406"/>
      <c r="E5" s="407"/>
      <c r="F5" s="407"/>
      <c r="G5" s="407"/>
      <c r="H5" s="408"/>
    </row>
    <row r="6" spans="1:8" ht="13.7" customHeight="1" x14ac:dyDescent="0.2">
      <c r="A6" s="409"/>
      <c r="B6" s="743" t="s">
        <v>534</v>
      </c>
      <c r="C6" s="743"/>
      <c r="D6" s="743"/>
      <c r="E6" s="410"/>
      <c r="F6" s="743" t="s">
        <v>531</v>
      </c>
      <c r="G6" s="743"/>
      <c r="H6" s="743"/>
    </row>
    <row r="7" spans="1:8" ht="25.5" x14ac:dyDescent="0.2">
      <c r="A7" s="411"/>
      <c r="B7" s="373" t="s">
        <v>811</v>
      </c>
      <c r="C7" s="374" t="s">
        <v>795</v>
      </c>
      <c r="D7" s="375" t="s">
        <v>579</v>
      </c>
      <c r="E7" s="102"/>
      <c r="F7" s="373" t="s">
        <v>781</v>
      </c>
      <c r="G7" s="373" t="s">
        <v>795</v>
      </c>
      <c r="H7" s="376" t="s">
        <v>580</v>
      </c>
    </row>
    <row r="8" spans="1:8" x14ac:dyDescent="0.2">
      <c r="A8" s="411"/>
      <c r="B8" s="377" t="s">
        <v>0</v>
      </c>
      <c r="C8" s="378" t="s">
        <v>0</v>
      </c>
      <c r="D8" s="377" t="s">
        <v>0</v>
      </c>
      <c r="E8" s="379"/>
      <c r="F8" s="377" t="s">
        <v>0</v>
      </c>
      <c r="G8" s="380" t="s">
        <v>0</v>
      </c>
      <c r="H8" s="377" t="s">
        <v>0</v>
      </c>
    </row>
    <row r="9" spans="1:8" ht="11.25" customHeight="1" x14ac:dyDescent="0.2">
      <c r="A9" s="412" t="s">
        <v>68</v>
      </c>
      <c r="B9" s="412"/>
      <c r="C9" s="413"/>
      <c r="D9" s="412"/>
      <c r="H9" s="414"/>
    </row>
    <row r="10" spans="1:8" ht="11.25" customHeight="1" x14ac:dyDescent="0.2">
      <c r="A10" s="415" t="s">
        <v>69</v>
      </c>
      <c r="B10" s="415"/>
      <c r="C10" s="416"/>
      <c r="D10" s="415"/>
      <c r="H10" s="417"/>
    </row>
    <row r="11" spans="1:8" ht="11.25" customHeight="1" x14ac:dyDescent="0.2">
      <c r="A11" s="418" t="s">
        <v>70</v>
      </c>
      <c r="B11" s="419">
        <v>768.48900000000026</v>
      </c>
      <c r="C11" s="420">
        <v>2398.3580000000002</v>
      </c>
      <c r="D11" s="419">
        <v>3148.3119999999999</v>
      </c>
      <c r="F11" s="419">
        <v>761.84199999999987</v>
      </c>
      <c r="G11" s="419">
        <v>2414.2579999999998</v>
      </c>
      <c r="H11" s="421">
        <v>3173.01</v>
      </c>
    </row>
    <row r="12" spans="1:8" ht="3.2" customHeight="1" x14ac:dyDescent="0.2">
      <c r="A12" s="415"/>
      <c r="B12" s="422"/>
      <c r="C12" s="423"/>
      <c r="D12" s="422"/>
      <c r="F12" s="422"/>
      <c r="G12" s="422"/>
      <c r="H12" s="424"/>
    </row>
    <row r="13" spans="1:8" ht="11.25" customHeight="1" x14ac:dyDescent="0.2">
      <c r="A13" s="415" t="s">
        <v>71</v>
      </c>
      <c r="B13" s="422"/>
      <c r="C13" s="423"/>
      <c r="D13" s="422"/>
      <c r="F13" s="422"/>
      <c r="G13" s="422"/>
      <c r="H13" s="424"/>
    </row>
    <row r="14" spans="1:8" ht="11.25" customHeight="1" x14ac:dyDescent="0.2">
      <c r="A14" s="418" t="s">
        <v>72</v>
      </c>
      <c r="B14" s="419">
        <v>83.951999999999998</v>
      </c>
      <c r="C14" s="420">
        <v>785.20899999999995</v>
      </c>
      <c r="D14" s="419">
        <v>760.048</v>
      </c>
      <c r="F14" s="419">
        <v>-2.3310000000000173</v>
      </c>
      <c r="G14" s="419">
        <v>828.14800000000002</v>
      </c>
      <c r="H14" s="421">
        <v>807.47799999999995</v>
      </c>
    </row>
    <row r="15" spans="1:8" ht="3.2" customHeight="1" x14ac:dyDescent="0.2">
      <c r="A15" s="425"/>
      <c r="B15" s="422"/>
      <c r="C15" s="423"/>
      <c r="D15" s="422"/>
      <c r="F15" s="422"/>
      <c r="G15" s="422"/>
      <c r="H15" s="424"/>
    </row>
    <row r="16" spans="1:8" ht="11.25" customHeight="1" x14ac:dyDescent="0.2">
      <c r="A16" s="425" t="s">
        <v>73</v>
      </c>
      <c r="B16" s="422">
        <v>295.06399999999996</v>
      </c>
      <c r="C16" s="423">
        <v>939.44899999999996</v>
      </c>
      <c r="D16" s="422">
        <v>1236.6890000000001</v>
      </c>
      <c r="F16" s="422">
        <v>284.60000000000002</v>
      </c>
      <c r="G16" s="422">
        <v>893.98500000000001</v>
      </c>
      <c r="H16" s="424">
        <v>1357.076</v>
      </c>
    </row>
    <row r="17" spans="1:8" ht="11.25" customHeight="1" x14ac:dyDescent="0.2">
      <c r="A17" s="425" t="s">
        <v>74</v>
      </c>
      <c r="B17" s="422">
        <v>68.537000000000006</v>
      </c>
      <c r="C17" s="423">
        <v>99.506</v>
      </c>
      <c r="D17" s="422">
        <v>201</v>
      </c>
      <c r="F17" s="422">
        <v>43.972999999999999</v>
      </c>
      <c r="G17" s="422">
        <v>119.47</v>
      </c>
      <c r="H17" s="424">
        <v>150.98500000000001</v>
      </c>
    </row>
    <row r="18" spans="1:8" ht="11.25" customHeight="1" x14ac:dyDescent="0.2">
      <c r="A18" s="418" t="s">
        <v>75</v>
      </c>
      <c r="B18" s="419">
        <v>363.60099999999989</v>
      </c>
      <c r="C18" s="420">
        <v>1038.9549999999999</v>
      </c>
      <c r="D18" s="419">
        <v>1437.6890000000001</v>
      </c>
      <c r="F18" s="419">
        <v>328.57300000000009</v>
      </c>
      <c r="G18" s="419">
        <v>1013.455</v>
      </c>
      <c r="H18" s="421">
        <v>1508.0610000000001</v>
      </c>
    </row>
    <row r="19" spans="1:8" ht="3.2" customHeight="1" x14ac:dyDescent="0.2">
      <c r="A19" s="425"/>
      <c r="B19" s="422"/>
      <c r="C19" s="423"/>
      <c r="D19" s="422"/>
      <c r="F19" s="422"/>
      <c r="G19" s="422"/>
      <c r="H19" s="424"/>
    </row>
    <row r="20" spans="1:8" ht="11.25" customHeight="1" x14ac:dyDescent="0.2">
      <c r="A20" s="425" t="s">
        <v>77</v>
      </c>
      <c r="B20" s="422">
        <v>0.67700000000000671</v>
      </c>
      <c r="C20" s="423">
        <v>93.04</v>
      </c>
      <c r="D20" s="422">
        <v>93.05</v>
      </c>
      <c r="F20" s="422">
        <v>1</v>
      </c>
      <c r="G20" s="422">
        <v>96</v>
      </c>
      <c r="H20" s="424">
        <v>96</v>
      </c>
    </row>
    <row r="21" spans="1:8" ht="11.25" customHeight="1" x14ac:dyDescent="0.2">
      <c r="A21" s="426" t="s">
        <v>582</v>
      </c>
      <c r="B21" s="422">
        <v>2.2360000000000042</v>
      </c>
      <c r="C21" s="423">
        <v>56.091000000000001</v>
      </c>
      <c r="D21" s="422">
        <v>57.552999999999997</v>
      </c>
      <c r="F21" s="422">
        <v>3</v>
      </c>
      <c r="G21" s="422">
        <v>55</v>
      </c>
      <c r="H21" s="424">
        <v>56</v>
      </c>
    </row>
    <row r="22" spans="1:8" ht="11.25" customHeight="1" x14ac:dyDescent="0.2">
      <c r="A22" s="425" t="s">
        <v>78</v>
      </c>
      <c r="B22" s="422">
        <v>85.670999999999992</v>
      </c>
      <c r="C22" s="423">
        <v>304.928</v>
      </c>
      <c r="D22" s="422">
        <v>334.00099999999998</v>
      </c>
      <c r="F22" s="422">
        <v>84</v>
      </c>
      <c r="G22" s="422">
        <v>294</v>
      </c>
      <c r="H22" s="424">
        <v>322</v>
      </c>
    </row>
    <row r="23" spans="1:8" ht="11.25" customHeight="1" x14ac:dyDescent="0.2">
      <c r="A23" s="425" t="s">
        <v>79</v>
      </c>
      <c r="B23" s="422">
        <v>3.2789999999999999</v>
      </c>
      <c r="C23" s="423">
        <v>7.5460000000000003</v>
      </c>
      <c r="D23" s="422">
        <v>8.359</v>
      </c>
      <c r="F23" s="422">
        <v>3</v>
      </c>
      <c r="G23" s="422">
        <v>8</v>
      </c>
      <c r="H23" s="424">
        <v>9</v>
      </c>
    </row>
    <row r="24" spans="1:8" ht="13.5" x14ac:dyDescent="0.2">
      <c r="A24" s="425" t="s">
        <v>583</v>
      </c>
      <c r="B24" s="422">
        <v>5.6819999999999986</v>
      </c>
      <c r="C24" s="423">
        <v>19.167999999999999</v>
      </c>
      <c r="D24" s="422">
        <v>28.54</v>
      </c>
      <c r="F24" s="422">
        <v>10</v>
      </c>
      <c r="G24" s="422">
        <v>24</v>
      </c>
      <c r="H24" s="424">
        <v>31</v>
      </c>
    </row>
    <row r="25" spans="1:8" ht="11.25" customHeight="1" x14ac:dyDescent="0.2">
      <c r="A25" s="418" t="s">
        <v>80</v>
      </c>
      <c r="B25" s="419">
        <v>97.54400000000004</v>
      </c>
      <c r="C25" s="420">
        <v>480.78800000000001</v>
      </c>
      <c r="D25" s="419">
        <v>521.5139999999999</v>
      </c>
      <c r="E25" s="427"/>
      <c r="F25" s="419">
        <v>101</v>
      </c>
      <c r="G25" s="419">
        <v>476</v>
      </c>
      <c r="H25" s="421">
        <v>514</v>
      </c>
    </row>
    <row r="26" spans="1:8" ht="3.2" customHeight="1" x14ac:dyDescent="0.2">
      <c r="A26" s="415"/>
      <c r="B26" s="422">
        <v>97.54400000000004</v>
      </c>
      <c r="C26" s="423">
        <v>480.78800000000001</v>
      </c>
      <c r="D26" s="422">
        <v>521.5139999999999</v>
      </c>
      <c r="F26" s="422">
        <v>101</v>
      </c>
      <c r="G26" s="422">
        <v>476</v>
      </c>
      <c r="H26" s="424">
        <v>514</v>
      </c>
    </row>
    <row r="27" spans="1:8" ht="11.25" customHeight="1" x14ac:dyDescent="0.2">
      <c r="A27" s="415" t="s">
        <v>81</v>
      </c>
      <c r="B27" s="422"/>
      <c r="C27" s="423"/>
      <c r="D27" s="422"/>
      <c r="F27" s="422"/>
      <c r="G27" s="422"/>
      <c r="H27" s="424"/>
    </row>
    <row r="28" spans="1:8" ht="11.25" hidden="1" customHeight="1" x14ac:dyDescent="0.2">
      <c r="A28" s="425" t="s">
        <v>82</v>
      </c>
      <c r="B28" s="422"/>
      <c r="C28" s="423"/>
      <c r="D28" s="422"/>
      <c r="E28" s="422"/>
      <c r="F28" s="422"/>
      <c r="G28" s="422"/>
      <c r="H28" s="422"/>
    </row>
    <row r="29" spans="1:8" ht="11.25" customHeight="1" x14ac:dyDescent="0.2">
      <c r="A29" s="425" t="s">
        <v>83</v>
      </c>
      <c r="B29" s="422">
        <v>0</v>
      </c>
      <c r="C29" s="423">
        <v>0</v>
      </c>
      <c r="D29" s="422">
        <v>0</v>
      </c>
      <c r="E29" s="422"/>
      <c r="F29" s="422">
        <v>0</v>
      </c>
      <c r="G29" s="422">
        <v>0</v>
      </c>
      <c r="H29" s="422">
        <v>0</v>
      </c>
    </row>
    <row r="30" spans="1:8" ht="11.25" customHeight="1" x14ac:dyDescent="0.2">
      <c r="A30" s="425" t="s">
        <v>84</v>
      </c>
      <c r="B30" s="422">
        <v>12.669999999999998</v>
      </c>
      <c r="C30" s="423">
        <v>41.082999999999998</v>
      </c>
      <c r="D30" s="422">
        <v>62</v>
      </c>
      <c r="E30" s="422"/>
      <c r="F30" s="422">
        <v>13</v>
      </c>
      <c r="G30" s="422">
        <v>42</v>
      </c>
      <c r="H30" s="422">
        <v>62</v>
      </c>
    </row>
    <row r="31" spans="1:8" ht="11.25" customHeight="1" x14ac:dyDescent="0.2">
      <c r="A31" s="418" t="s">
        <v>86</v>
      </c>
      <c r="B31" s="419">
        <v>12.725999999999996</v>
      </c>
      <c r="C31" s="420">
        <v>41.245999999999995</v>
      </c>
      <c r="D31" s="419">
        <v>62.3</v>
      </c>
      <c r="E31" s="427"/>
      <c r="F31" s="419">
        <v>13</v>
      </c>
      <c r="G31" s="419">
        <v>42</v>
      </c>
      <c r="H31" s="421">
        <v>62</v>
      </c>
    </row>
    <row r="32" spans="1:8" ht="3.2" customHeight="1" x14ac:dyDescent="0.2">
      <c r="A32" s="415"/>
      <c r="B32" s="422">
        <v>0</v>
      </c>
      <c r="C32" s="423">
        <v>0</v>
      </c>
      <c r="D32" s="422">
        <v>0</v>
      </c>
      <c r="F32" s="422">
        <v>0</v>
      </c>
      <c r="G32" s="422">
        <v>0</v>
      </c>
      <c r="H32" s="424">
        <v>0</v>
      </c>
    </row>
    <row r="33" spans="1:8" ht="11.25" customHeight="1" x14ac:dyDescent="0.2">
      <c r="A33" s="425" t="s">
        <v>87</v>
      </c>
      <c r="B33" s="422">
        <v>146.19899999999996</v>
      </c>
      <c r="C33" s="423">
        <v>469.04899999999998</v>
      </c>
      <c r="D33" s="422">
        <v>617.21500000000003</v>
      </c>
      <c r="E33" s="422"/>
      <c r="F33" s="422">
        <v>153.82399999999996</v>
      </c>
      <c r="G33" s="422">
        <v>495.85199999999998</v>
      </c>
      <c r="H33" s="422">
        <v>641.37199999999996</v>
      </c>
    </row>
    <row r="34" spans="1:8" ht="11.25" customHeight="1" x14ac:dyDescent="0.2">
      <c r="A34" s="425" t="s">
        <v>30</v>
      </c>
      <c r="B34" s="422">
        <v>4.9700000000000006</v>
      </c>
      <c r="C34" s="423">
        <v>14.912000000000001</v>
      </c>
      <c r="D34" s="422">
        <v>19.882999999999999</v>
      </c>
      <c r="F34" s="422">
        <v>4.9859999999999989</v>
      </c>
      <c r="G34" s="422">
        <v>14.959</v>
      </c>
      <c r="H34" s="424">
        <v>20.065000000000001</v>
      </c>
    </row>
    <row r="35" spans="1:8" ht="11.25" customHeight="1" x14ac:dyDescent="0.2">
      <c r="A35" s="418" t="s">
        <v>88</v>
      </c>
      <c r="B35" s="419">
        <v>151.16899999999993</v>
      </c>
      <c r="C35" s="420">
        <v>483.96099999999996</v>
      </c>
      <c r="D35" s="419">
        <v>637.09800000000007</v>
      </c>
      <c r="E35" s="427"/>
      <c r="F35" s="419">
        <v>158.80999999999995</v>
      </c>
      <c r="G35" s="419">
        <v>510.81099999999998</v>
      </c>
      <c r="H35" s="421">
        <v>661.43700000000001</v>
      </c>
    </row>
    <row r="36" spans="1:8" ht="3.2" customHeight="1" x14ac:dyDescent="0.2">
      <c r="A36" s="415"/>
      <c r="B36" s="422"/>
      <c r="C36" s="423"/>
      <c r="D36" s="422"/>
      <c r="F36" s="422"/>
      <c r="G36" s="422"/>
      <c r="H36" s="424"/>
    </row>
    <row r="37" spans="1:8" ht="11.25" customHeight="1" x14ac:dyDescent="0.2">
      <c r="A37" s="415" t="s">
        <v>89</v>
      </c>
      <c r="B37" s="422"/>
      <c r="C37" s="423"/>
      <c r="D37" s="422"/>
      <c r="F37" s="422"/>
      <c r="G37" s="422"/>
      <c r="H37" s="424"/>
    </row>
    <row r="38" spans="1:8" ht="11.25" customHeight="1" x14ac:dyDescent="0.2">
      <c r="A38" s="425" t="s">
        <v>90</v>
      </c>
      <c r="B38" s="422">
        <v>93.902000000000015</v>
      </c>
      <c r="C38" s="423">
        <v>262.73</v>
      </c>
      <c r="D38" s="422">
        <v>355.92200000000003</v>
      </c>
      <c r="F38" s="422">
        <v>86.03</v>
      </c>
      <c r="G38" s="422">
        <v>257.166</v>
      </c>
      <c r="H38" s="424">
        <v>344.13299999999998</v>
      </c>
    </row>
    <row r="39" spans="1:8" ht="11.25" customHeight="1" x14ac:dyDescent="0.2">
      <c r="A39" s="425" t="s">
        <v>91</v>
      </c>
      <c r="B39" s="422">
        <v>2.5199999999999996</v>
      </c>
      <c r="C39" s="423">
        <v>7</v>
      </c>
      <c r="D39" s="422">
        <v>8.0079999999999991</v>
      </c>
      <c r="F39" s="422">
        <v>1.1399999999999997</v>
      </c>
      <c r="G39" s="422">
        <v>6</v>
      </c>
      <c r="H39" s="424">
        <v>6.2210000000000001</v>
      </c>
    </row>
    <row r="40" spans="1:8" ht="11.25" customHeight="1" x14ac:dyDescent="0.2">
      <c r="A40" s="425" t="s">
        <v>92</v>
      </c>
      <c r="B40" s="422">
        <v>15.253</v>
      </c>
      <c r="C40" s="423">
        <v>44.786999999999999</v>
      </c>
      <c r="D40" s="422">
        <v>59.354999999999997</v>
      </c>
      <c r="F40" s="422">
        <v>14.942</v>
      </c>
      <c r="G40" s="422">
        <v>43.28</v>
      </c>
      <c r="H40" s="424">
        <v>58.825000000000003</v>
      </c>
    </row>
    <row r="41" spans="1:8" ht="11.25" customHeight="1" x14ac:dyDescent="0.2">
      <c r="A41" s="425" t="s">
        <v>93</v>
      </c>
      <c r="B41" s="422">
        <v>234.70299999999997</v>
      </c>
      <c r="C41" s="423">
        <v>687.90099999999995</v>
      </c>
      <c r="D41" s="422">
        <v>915.79200000000003</v>
      </c>
      <c r="F41" s="422">
        <v>224.00300000000004</v>
      </c>
      <c r="G41" s="422">
        <v>649.85500000000002</v>
      </c>
      <c r="H41" s="424">
        <v>884.875</v>
      </c>
    </row>
    <row r="42" spans="1:8" ht="11.25" customHeight="1" x14ac:dyDescent="0.2">
      <c r="A42" s="418" t="s">
        <v>94</v>
      </c>
      <c r="B42" s="419">
        <v>346.37799999999993</v>
      </c>
      <c r="C42" s="420">
        <v>1002.4179999999999</v>
      </c>
      <c r="D42" s="419">
        <v>1339.077</v>
      </c>
      <c r="E42" s="427"/>
      <c r="F42" s="419">
        <v>326.11500000000012</v>
      </c>
      <c r="G42" s="419">
        <v>956.30100000000004</v>
      </c>
      <c r="H42" s="421">
        <v>1294.0540000000001</v>
      </c>
    </row>
    <row r="43" spans="1:8" ht="8.4499999999999993" customHeight="1" x14ac:dyDescent="0.2">
      <c r="A43" s="415"/>
      <c r="B43" s="422"/>
      <c r="C43" s="423"/>
      <c r="D43" s="422"/>
      <c r="F43" s="422"/>
      <c r="G43" s="422"/>
      <c r="H43" s="424"/>
    </row>
    <row r="44" spans="1:8" ht="11.25" customHeight="1" x14ac:dyDescent="0.2">
      <c r="A44" s="428" t="s">
        <v>585</v>
      </c>
      <c r="B44" s="419">
        <v>0</v>
      </c>
      <c r="C44" s="420">
        <v>28.968</v>
      </c>
      <c r="D44" s="419">
        <v>28.3</v>
      </c>
      <c r="E44" s="427"/>
      <c r="F44" s="419">
        <v>0</v>
      </c>
      <c r="G44" s="419">
        <v>27.728000000000002</v>
      </c>
      <c r="H44" s="421">
        <v>27.555</v>
      </c>
    </row>
    <row r="45" spans="1:8" ht="3.2" customHeight="1" x14ac:dyDescent="0.2">
      <c r="A45" s="428"/>
      <c r="B45" s="419"/>
      <c r="C45" s="420"/>
      <c r="D45" s="419"/>
      <c r="E45" s="427"/>
      <c r="F45" s="419"/>
      <c r="G45" s="419"/>
      <c r="H45" s="421"/>
    </row>
    <row r="46" spans="1:8" ht="11.25" customHeight="1" x14ac:dyDescent="0.2">
      <c r="A46" s="428" t="s">
        <v>586</v>
      </c>
      <c r="B46" s="419">
        <v>19.691000000000003</v>
      </c>
      <c r="C46" s="420">
        <v>39.121000000000002</v>
      </c>
      <c r="D46" s="419">
        <v>76</v>
      </c>
      <c r="E46" s="427"/>
      <c r="F46" s="419">
        <v>18.462000000000003</v>
      </c>
      <c r="G46" s="419">
        <v>53.029000000000003</v>
      </c>
      <c r="H46" s="421">
        <v>69.427999999999997</v>
      </c>
    </row>
    <row r="47" spans="1:8" ht="6" customHeight="1" x14ac:dyDescent="0.2">
      <c r="A47" s="415"/>
      <c r="B47" s="422"/>
      <c r="C47" s="423"/>
      <c r="D47" s="422"/>
      <c r="F47" s="422"/>
      <c r="G47" s="422"/>
      <c r="H47" s="424"/>
    </row>
    <row r="48" spans="1:8" ht="11.25" customHeight="1" x14ac:dyDescent="0.2">
      <c r="A48" s="412" t="s">
        <v>95</v>
      </c>
      <c r="B48" s="429">
        <v>1843.5410000000002</v>
      </c>
      <c r="C48" s="430">
        <v>6299.0239999999994</v>
      </c>
      <c r="D48" s="429">
        <v>8010.3380000000006</v>
      </c>
      <c r="F48" s="429">
        <v>1705.0430000000006</v>
      </c>
      <c r="G48" s="429">
        <v>6322.4670000000006</v>
      </c>
      <c r="H48" s="431">
        <v>8117.1010000000006</v>
      </c>
    </row>
    <row r="49" spans="1:8" ht="8.4499999999999993" customHeight="1" x14ac:dyDescent="0.2">
      <c r="A49" s="415"/>
      <c r="B49" s="422"/>
      <c r="C49" s="423"/>
      <c r="D49" s="422"/>
      <c r="F49" s="422"/>
      <c r="G49" s="422"/>
      <c r="H49" s="424"/>
    </row>
    <row r="50" spans="1:8" ht="11.25" customHeight="1" x14ac:dyDescent="0.2">
      <c r="A50" s="412" t="s">
        <v>96</v>
      </c>
      <c r="B50" s="422"/>
      <c r="C50" s="423"/>
      <c r="D50" s="422"/>
      <c r="F50" s="422"/>
      <c r="G50" s="422"/>
      <c r="H50" s="424"/>
    </row>
    <row r="51" spans="1:8" ht="3.2" customHeight="1" x14ac:dyDescent="0.2">
      <c r="A51" s="415"/>
      <c r="B51" s="422"/>
      <c r="C51" s="423"/>
      <c r="D51" s="422"/>
      <c r="F51" s="422"/>
      <c r="G51" s="422"/>
      <c r="H51" s="424"/>
    </row>
    <row r="52" spans="1:8" ht="11.25" customHeight="1" x14ac:dyDescent="0.2">
      <c r="A52" s="432" t="s">
        <v>97</v>
      </c>
      <c r="B52" s="419"/>
      <c r="C52" s="420"/>
      <c r="D52" s="419"/>
      <c r="F52" s="419"/>
      <c r="G52" s="419"/>
      <c r="H52" s="424"/>
    </row>
    <row r="53" spans="1:8" ht="11.25" customHeight="1" x14ac:dyDescent="0.2">
      <c r="A53" s="425" t="s">
        <v>587</v>
      </c>
      <c r="B53" s="422">
        <v>545.86599999999999</v>
      </c>
      <c r="C53" s="423">
        <v>1673.3810000000001</v>
      </c>
      <c r="D53" s="422">
        <v>2219.1999999999998</v>
      </c>
      <c r="F53" s="422">
        <v>483.16300000000001</v>
      </c>
      <c r="G53" s="422">
        <v>1487.028</v>
      </c>
      <c r="H53" s="424">
        <v>1944.3340000000001</v>
      </c>
    </row>
    <row r="54" spans="1:8" ht="11.25" customHeight="1" x14ac:dyDescent="0.2">
      <c r="A54" s="425" t="s">
        <v>242</v>
      </c>
      <c r="B54" s="422">
        <v>187.012</v>
      </c>
      <c r="C54" s="423">
        <v>497.17399999999998</v>
      </c>
      <c r="D54" s="422">
        <v>710.81799999999998</v>
      </c>
      <c r="F54" s="422">
        <v>163.34399999999999</v>
      </c>
      <c r="G54" s="422">
        <v>461.63200000000001</v>
      </c>
      <c r="H54" s="424">
        <v>608.50800000000004</v>
      </c>
    </row>
    <row r="55" spans="1:8" ht="11.25" customHeight="1" x14ac:dyDescent="0.2">
      <c r="A55" s="425" t="s">
        <v>588</v>
      </c>
      <c r="B55" s="422"/>
      <c r="C55" s="423"/>
      <c r="D55" s="422"/>
      <c r="F55" s="422"/>
      <c r="G55" s="422"/>
      <c r="H55" s="424"/>
    </row>
    <row r="56" spans="1:8" ht="11.25" customHeight="1" x14ac:dyDescent="0.2">
      <c r="A56" s="433" t="s">
        <v>589</v>
      </c>
      <c r="B56" s="422">
        <v>7.3099999999999987</v>
      </c>
      <c r="C56" s="423">
        <v>21.606999999999999</v>
      </c>
      <c r="D56" s="422">
        <v>39.094999999999999</v>
      </c>
      <c r="F56" s="422">
        <v>8.89</v>
      </c>
      <c r="G56" s="422">
        <v>25.815999999999999</v>
      </c>
      <c r="H56" s="424">
        <v>31.376999999999999</v>
      </c>
    </row>
    <row r="57" spans="1:8" ht="3.2" customHeight="1" x14ac:dyDescent="0.2">
      <c r="A57" s="415"/>
      <c r="B57" s="422"/>
      <c r="C57" s="423"/>
      <c r="D57" s="422"/>
      <c r="F57" s="422"/>
      <c r="G57" s="422"/>
      <c r="H57" s="424"/>
    </row>
    <row r="58" spans="1:8" ht="11.25" customHeight="1" x14ac:dyDescent="0.2">
      <c r="A58" s="432" t="s">
        <v>244</v>
      </c>
      <c r="B58" s="422"/>
      <c r="C58" s="423"/>
      <c r="D58" s="422"/>
      <c r="F58" s="422"/>
      <c r="G58" s="422"/>
      <c r="H58" s="424"/>
    </row>
    <row r="59" spans="1:8" ht="11.25" customHeight="1" x14ac:dyDescent="0.2">
      <c r="A59" s="425" t="s">
        <v>99</v>
      </c>
      <c r="B59" s="422">
        <v>630.37300000000005</v>
      </c>
      <c r="C59" s="423">
        <v>1228.171</v>
      </c>
      <c r="D59" s="422">
        <v>1229.732</v>
      </c>
      <c r="F59" s="422">
        <v>597.16499999999996</v>
      </c>
      <c r="G59" s="422">
        <v>1164.6089999999999</v>
      </c>
      <c r="H59" s="424">
        <v>1171.9169999999999</v>
      </c>
    </row>
    <row r="60" spans="1:8" ht="11.25" customHeight="1" x14ac:dyDescent="0.2">
      <c r="A60" s="425" t="s">
        <v>100</v>
      </c>
      <c r="B60" s="422">
        <v>19.958000000000006</v>
      </c>
      <c r="C60" s="423">
        <v>59.874000000000002</v>
      </c>
      <c r="D60" s="422">
        <v>79.8</v>
      </c>
      <c r="F60" s="422">
        <v>43.052000000000007</v>
      </c>
      <c r="G60" s="422">
        <v>129.15600000000001</v>
      </c>
      <c r="H60" s="424">
        <v>261.90100000000001</v>
      </c>
    </row>
    <row r="61" spans="1:8" ht="11.25" customHeight="1" x14ac:dyDescent="0.2">
      <c r="A61" s="425" t="s">
        <v>101</v>
      </c>
      <c r="B61" s="422">
        <v>13.922999999999998</v>
      </c>
      <c r="C61" s="423">
        <v>41.768999999999998</v>
      </c>
      <c r="D61" s="422">
        <v>55.7</v>
      </c>
      <c r="F61" s="422">
        <v>26.888999999999996</v>
      </c>
      <c r="G61" s="422">
        <v>80.665999999999997</v>
      </c>
      <c r="H61" s="424">
        <v>163.17099999999999</v>
      </c>
    </row>
    <row r="62" spans="1:8" ht="11.25" hidden="1" customHeight="1" x14ac:dyDescent="0.2">
      <c r="A62" s="425" t="s">
        <v>245</v>
      </c>
      <c r="B62" s="422">
        <v>19.958000000000006</v>
      </c>
      <c r="C62" s="423">
        <v>59.874000000000002</v>
      </c>
      <c r="D62" s="422">
        <v>79.8</v>
      </c>
      <c r="F62" s="422">
        <v>43.052000000000007</v>
      </c>
      <c r="G62" s="422">
        <v>129.15600000000001</v>
      </c>
      <c r="H62" s="424">
        <v>261.90100000000001</v>
      </c>
    </row>
    <row r="63" spans="1:8" ht="12.2" hidden="1" customHeight="1" x14ac:dyDescent="0.2">
      <c r="A63" s="425" t="s">
        <v>30</v>
      </c>
      <c r="B63" s="422">
        <v>13.922999999999998</v>
      </c>
      <c r="C63" s="423">
        <v>41.768999999999998</v>
      </c>
      <c r="D63" s="422">
        <v>55.7</v>
      </c>
      <c r="F63" s="422">
        <v>26.888999999999996</v>
      </c>
      <c r="G63" s="422">
        <v>80.665999999999997</v>
      </c>
      <c r="H63" s="424">
        <v>163.17099999999999</v>
      </c>
    </row>
    <row r="64" spans="1:8" ht="3.2" customHeight="1" x14ac:dyDescent="0.2">
      <c r="A64" s="415"/>
      <c r="B64" s="422"/>
      <c r="C64" s="423"/>
      <c r="D64" s="422"/>
      <c r="F64" s="422"/>
      <c r="G64" s="422"/>
      <c r="H64" s="424"/>
    </row>
    <row r="65" spans="1:8" ht="11.25" customHeight="1" x14ac:dyDescent="0.2">
      <c r="A65" s="432" t="s">
        <v>246</v>
      </c>
      <c r="B65" s="422"/>
      <c r="C65" s="423"/>
      <c r="D65" s="422"/>
      <c r="F65" s="422"/>
      <c r="G65" s="422"/>
      <c r="H65" s="424"/>
    </row>
    <row r="66" spans="1:8" ht="9.75" hidden="1" customHeight="1" x14ac:dyDescent="0.2">
      <c r="A66" s="425" t="s">
        <v>590</v>
      </c>
      <c r="B66" s="422">
        <v>0</v>
      </c>
      <c r="C66" s="423">
        <v>0</v>
      </c>
      <c r="D66" s="422">
        <v>0</v>
      </c>
      <c r="F66" s="422">
        <v>0</v>
      </c>
      <c r="G66" s="422">
        <v>0</v>
      </c>
      <c r="H66" s="424">
        <v>0</v>
      </c>
    </row>
    <row r="67" spans="1:8" ht="11.25" hidden="1" customHeight="1" x14ac:dyDescent="0.2">
      <c r="A67" s="425" t="s">
        <v>591</v>
      </c>
      <c r="B67" s="422">
        <v>0</v>
      </c>
      <c r="C67" s="423">
        <v>0</v>
      </c>
      <c r="D67" s="422">
        <v>0</v>
      </c>
      <c r="F67" s="422">
        <v>0</v>
      </c>
      <c r="G67" s="422">
        <v>0</v>
      </c>
      <c r="H67" s="424">
        <v>0</v>
      </c>
    </row>
    <row r="68" spans="1:8" ht="11.25" customHeight="1" x14ac:dyDescent="0.2">
      <c r="A68" s="425" t="s">
        <v>249</v>
      </c>
      <c r="B68" s="422">
        <v>37.994</v>
      </c>
      <c r="C68" s="423">
        <v>114.553</v>
      </c>
      <c r="D68" s="422">
        <v>152.6</v>
      </c>
      <c r="F68" s="422">
        <v>39.86699999999999</v>
      </c>
      <c r="G68" s="422">
        <v>120.419</v>
      </c>
      <c r="H68" s="424">
        <v>159.578</v>
      </c>
    </row>
    <row r="69" spans="1:8" ht="11.25" customHeight="1" x14ac:dyDescent="0.2">
      <c r="A69" s="426" t="s">
        <v>593</v>
      </c>
      <c r="B69" s="422">
        <v>42.225999999999999</v>
      </c>
      <c r="C69" s="423">
        <v>118.587</v>
      </c>
      <c r="D69" s="422">
        <v>142.339</v>
      </c>
      <c r="F69" s="422">
        <v>36.048999999999992</v>
      </c>
      <c r="G69" s="422">
        <v>112.577</v>
      </c>
      <c r="H69" s="424">
        <v>148.33000000000001</v>
      </c>
    </row>
    <row r="70" spans="1:8" ht="11.25" customHeight="1" x14ac:dyDescent="0.2">
      <c r="A70" s="426" t="s">
        <v>594</v>
      </c>
      <c r="B70" s="422">
        <v>34.548000000000002</v>
      </c>
      <c r="C70" s="423">
        <v>103.988</v>
      </c>
      <c r="D70" s="422">
        <v>142.66</v>
      </c>
      <c r="F70" s="422">
        <v>36.26100000000001</v>
      </c>
      <c r="G70" s="422">
        <v>109.52800000000001</v>
      </c>
      <c r="H70" s="424">
        <v>145.14599999999999</v>
      </c>
    </row>
    <row r="71" spans="1:8" ht="3.2" customHeight="1" x14ac:dyDescent="0.2">
      <c r="A71" s="415"/>
      <c r="B71" s="422"/>
      <c r="C71" s="423"/>
      <c r="D71" s="422"/>
      <c r="F71" s="422"/>
      <c r="G71" s="422"/>
      <c r="H71" s="424"/>
    </row>
    <row r="72" spans="1:8" x14ac:dyDescent="0.2">
      <c r="A72" s="415" t="s">
        <v>595</v>
      </c>
      <c r="B72" s="422">
        <v>171.16300000000001</v>
      </c>
      <c r="C72" s="423">
        <v>488.86200000000002</v>
      </c>
      <c r="D72" s="422">
        <v>657.72500000000002</v>
      </c>
      <c r="E72" s="434"/>
      <c r="F72" s="422">
        <v>157.84899999999999</v>
      </c>
      <c r="G72" s="422">
        <v>447.78</v>
      </c>
      <c r="H72" s="424">
        <v>597.89099999999996</v>
      </c>
    </row>
    <row r="73" spans="1:8" ht="3.2" customHeight="1" x14ac:dyDescent="0.2">
      <c r="A73" s="415"/>
      <c r="B73" s="422"/>
      <c r="C73" s="423"/>
      <c r="D73" s="422"/>
      <c r="E73" s="434"/>
      <c r="F73" s="422"/>
      <c r="G73" s="422"/>
      <c r="H73" s="424"/>
    </row>
    <row r="74" spans="1:8" ht="11.25" customHeight="1" x14ac:dyDescent="0.2">
      <c r="A74" s="415" t="s">
        <v>596</v>
      </c>
      <c r="B74" s="422">
        <v>530.63600000000019</v>
      </c>
      <c r="C74" s="423">
        <v>1592.88</v>
      </c>
      <c r="D74" s="422">
        <v>2118.7629999999999</v>
      </c>
      <c r="E74" s="434"/>
      <c r="F74" s="422">
        <v>499.5150000000001</v>
      </c>
      <c r="G74" s="422">
        <v>1567.172</v>
      </c>
      <c r="H74" s="424">
        <v>2089.0569999999998</v>
      </c>
    </row>
    <row r="75" spans="1:8" ht="3.2" customHeight="1" x14ac:dyDescent="0.2">
      <c r="A75" s="415"/>
      <c r="B75" s="422"/>
      <c r="C75" s="423"/>
      <c r="D75" s="422"/>
      <c r="F75" s="422"/>
      <c r="G75" s="422"/>
      <c r="H75" s="424"/>
    </row>
    <row r="76" spans="1:8" ht="11.25" customHeight="1" x14ac:dyDescent="0.2">
      <c r="A76" s="432" t="s">
        <v>600</v>
      </c>
      <c r="B76" s="422"/>
      <c r="C76" s="423"/>
      <c r="D76" s="422"/>
      <c r="F76" s="422"/>
      <c r="G76" s="422"/>
      <c r="H76" s="424"/>
    </row>
    <row r="77" spans="1:8" ht="11.25" customHeight="1" x14ac:dyDescent="0.2">
      <c r="A77" s="425" t="s">
        <v>259</v>
      </c>
      <c r="B77" s="422">
        <v>83.272999999999968</v>
      </c>
      <c r="C77" s="423">
        <v>284.43599999999998</v>
      </c>
      <c r="D77" s="422">
        <v>362.83199999999999</v>
      </c>
      <c r="F77" s="422">
        <v>83.200000000000017</v>
      </c>
      <c r="G77" s="422">
        <v>262.15800000000002</v>
      </c>
      <c r="H77" s="424">
        <v>399.01799999999997</v>
      </c>
    </row>
    <row r="78" spans="1:8" ht="11.25" customHeight="1" x14ac:dyDescent="0.2">
      <c r="A78" s="425" t="s">
        <v>253</v>
      </c>
      <c r="B78" s="422">
        <v>3.7460000000000093</v>
      </c>
      <c r="C78" s="423">
        <v>11.412000000000006</v>
      </c>
      <c r="D78" s="422">
        <v>23.922999999999998</v>
      </c>
      <c r="F78" s="422">
        <v>3.7449999999999903</v>
      </c>
      <c r="G78" s="422">
        <v>12.791999999999987</v>
      </c>
      <c r="H78" s="424">
        <v>16.882000000000005</v>
      </c>
    </row>
    <row r="79" spans="1:8" ht="11.25" customHeight="1" x14ac:dyDescent="0.2">
      <c r="A79" s="425" t="s">
        <v>254</v>
      </c>
      <c r="B79" s="422">
        <v>8.1809999999999974</v>
      </c>
      <c r="C79" s="423">
        <v>67.650999999999996</v>
      </c>
      <c r="D79" s="422">
        <v>85.45</v>
      </c>
      <c r="F79" s="422">
        <v>4.7730000000000032</v>
      </c>
      <c r="G79" s="422">
        <v>63.276000000000003</v>
      </c>
      <c r="H79" s="424">
        <v>64.477999999999994</v>
      </c>
    </row>
    <row r="80" spans="1:8" s="435" customFormat="1" ht="11.25" customHeight="1" x14ac:dyDescent="0.2">
      <c r="A80" s="425" t="s">
        <v>598</v>
      </c>
      <c r="B80" s="422">
        <v>26.814</v>
      </c>
      <c r="C80" s="423">
        <v>65.167000000000002</v>
      </c>
      <c r="D80" s="422">
        <v>144.56299999999999</v>
      </c>
      <c r="E80" s="405"/>
      <c r="F80" s="422">
        <v>0.75900000000000034</v>
      </c>
      <c r="G80" s="422">
        <v>43.939</v>
      </c>
      <c r="H80" s="424">
        <v>42.218000000000004</v>
      </c>
    </row>
    <row r="81" spans="1:8" s="435" customFormat="1" ht="11.25" customHeight="1" x14ac:dyDescent="0.2">
      <c r="A81" s="425" t="s">
        <v>30</v>
      </c>
      <c r="B81" s="422">
        <v>49.630000000000109</v>
      </c>
      <c r="C81" s="423">
        <v>130.52199999999993</v>
      </c>
      <c r="D81" s="422">
        <v>151.70300000000043</v>
      </c>
      <c r="E81" s="405"/>
      <c r="F81" s="422">
        <v>37.088999999997668</v>
      </c>
      <c r="G81" s="422">
        <v>102.64799999999832</v>
      </c>
      <c r="H81" s="424">
        <v>247.44500000000153</v>
      </c>
    </row>
    <row r="82" spans="1:8" s="435" customFormat="1" ht="3.2" customHeight="1" x14ac:dyDescent="0.2">
      <c r="A82" s="425"/>
      <c r="B82" s="422"/>
      <c r="C82" s="423"/>
      <c r="D82" s="422"/>
      <c r="E82" s="405"/>
      <c r="F82" s="422"/>
      <c r="G82" s="422"/>
      <c r="H82" s="424"/>
    </row>
    <row r="83" spans="1:8" ht="11.25" customHeight="1" x14ac:dyDescent="0.2">
      <c r="A83" s="412" t="s">
        <v>102</v>
      </c>
      <c r="B83" s="429">
        <v>2392.6529999999993</v>
      </c>
      <c r="C83" s="430">
        <v>6500.0339999999997</v>
      </c>
      <c r="D83" s="429">
        <v>8316.9030000000002</v>
      </c>
      <c r="E83" s="436"/>
      <c r="F83" s="429">
        <v>2221.61</v>
      </c>
      <c r="G83" s="429">
        <v>6191.21</v>
      </c>
      <c r="H83" s="437">
        <v>8091.2719999999999</v>
      </c>
    </row>
    <row r="84" spans="1:8" ht="3.2" customHeight="1" x14ac:dyDescent="0.2">
      <c r="A84" s="412"/>
      <c r="B84" s="429"/>
      <c r="C84" s="430"/>
      <c r="D84" s="429"/>
      <c r="E84" s="436"/>
      <c r="F84" s="429"/>
      <c r="G84" s="429"/>
      <c r="H84" s="437"/>
    </row>
    <row r="85" spans="1:8" ht="11.25" customHeight="1" x14ac:dyDescent="0.2">
      <c r="A85" s="412" t="s">
        <v>103</v>
      </c>
      <c r="B85" s="412"/>
      <c r="C85" s="413"/>
      <c r="D85" s="412"/>
      <c r="H85" s="417"/>
    </row>
    <row r="86" spans="1:8" ht="8.4499999999999993" customHeight="1" x14ac:dyDescent="0.2">
      <c r="A86" s="415"/>
      <c r="B86" s="415"/>
      <c r="C86" s="423"/>
      <c r="D86" s="422"/>
      <c r="G86" s="422"/>
      <c r="H86" s="424"/>
    </row>
    <row r="87" spans="1:8" ht="11.25" customHeight="1" x14ac:dyDescent="0.2">
      <c r="A87" s="432" t="s">
        <v>244</v>
      </c>
      <c r="B87" s="432"/>
      <c r="C87" s="438"/>
      <c r="D87" s="415"/>
      <c r="H87" s="417"/>
    </row>
    <row r="88" spans="1:8" ht="11.25" customHeight="1" x14ac:dyDescent="0.2">
      <c r="A88" s="425" t="s">
        <v>99</v>
      </c>
      <c r="B88" s="422">
        <v>3.0389999999999997</v>
      </c>
      <c r="C88" s="423">
        <v>12.131</v>
      </c>
      <c r="D88" s="422">
        <v>17.460999999999999</v>
      </c>
      <c r="F88" s="422">
        <v>11.523</v>
      </c>
      <c r="G88" s="422">
        <v>11.523</v>
      </c>
      <c r="H88" s="424">
        <v>15.913</v>
      </c>
    </row>
    <row r="89" spans="1:8" ht="8.4499999999999993" customHeight="1" x14ac:dyDescent="0.2">
      <c r="A89" s="415"/>
      <c r="B89" s="422"/>
      <c r="C89" s="423"/>
      <c r="D89" s="422"/>
      <c r="F89" s="422"/>
      <c r="G89" s="422"/>
      <c r="H89" s="424"/>
    </row>
    <row r="90" spans="1:8" ht="11.25" customHeight="1" x14ac:dyDescent="0.2">
      <c r="A90" s="432" t="s">
        <v>597</v>
      </c>
      <c r="B90" s="422"/>
      <c r="C90" s="423"/>
      <c r="D90" s="422"/>
      <c r="E90" s="439"/>
      <c r="F90" s="422"/>
      <c r="G90" s="422"/>
      <c r="H90" s="424"/>
    </row>
    <row r="91" spans="1:8" ht="11.25" customHeight="1" x14ac:dyDescent="0.2">
      <c r="A91" s="425" t="s">
        <v>253</v>
      </c>
      <c r="B91" s="422">
        <v>48.414000000000001</v>
      </c>
      <c r="C91" s="423">
        <v>48.414000000000001</v>
      </c>
      <c r="D91" s="422">
        <v>178.72399999999999</v>
      </c>
      <c r="F91" s="422">
        <v>0</v>
      </c>
      <c r="G91" s="422">
        <v>15.359</v>
      </c>
      <c r="H91" s="424">
        <v>50.731000000000002</v>
      </c>
    </row>
    <row r="92" spans="1:8" ht="11.25" customHeight="1" x14ac:dyDescent="0.2">
      <c r="A92" s="425" t="s">
        <v>254</v>
      </c>
      <c r="B92" s="422">
        <v>59.165999999999997</v>
      </c>
      <c r="C92" s="423">
        <v>118.151</v>
      </c>
      <c r="D92" s="422">
        <v>898.76700000000005</v>
      </c>
      <c r="F92" s="422">
        <v>60.688000000000002</v>
      </c>
      <c r="G92" s="422">
        <v>95.218000000000004</v>
      </c>
      <c r="H92" s="424">
        <v>425.46499999999997</v>
      </c>
    </row>
    <row r="93" spans="1:8" ht="11.25" customHeight="1" x14ac:dyDescent="0.2">
      <c r="A93" s="425" t="s">
        <v>30</v>
      </c>
      <c r="B93" s="422">
        <v>3</v>
      </c>
      <c r="C93" s="423">
        <v>9.2870000000000061</v>
      </c>
      <c r="D93" s="422">
        <v>211.07300000000009</v>
      </c>
      <c r="F93" s="422">
        <v>8.0870000000000033</v>
      </c>
      <c r="G93" s="422">
        <v>10.179000000000002</v>
      </c>
      <c r="H93" s="424">
        <v>20.881000000000029</v>
      </c>
    </row>
    <row r="94" spans="1:8" ht="8.4499999999999993" customHeight="1" x14ac:dyDescent="0.2">
      <c r="A94" s="415"/>
      <c r="B94" s="435"/>
      <c r="C94" s="440"/>
      <c r="D94" s="422"/>
      <c r="F94" s="422"/>
      <c r="G94" s="422"/>
      <c r="H94" s="424"/>
    </row>
    <row r="95" spans="1:8" ht="11.25" customHeight="1" x14ac:dyDescent="0.2">
      <c r="A95" s="412" t="s">
        <v>104</v>
      </c>
      <c r="B95" s="429">
        <v>113.619</v>
      </c>
      <c r="C95" s="430">
        <v>187.983</v>
      </c>
      <c r="D95" s="429">
        <v>1306.0250000000001</v>
      </c>
      <c r="E95" s="436"/>
      <c r="F95" s="429">
        <v>80.298000000000002</v>
      </c>
      <c r="G95" s="429">
        <v>132.279</v>
      </c>
      <c r="H95" s="437">
        <v>512.99</v>
      </c>
    </row>
    <row r="96" spans="1:8" ht="8.4499999999999993" customHeight="1" x14ac:dyDescent="0.2">
      <c r="A96" s="415"/>
      <c r="B96" s="422"/>
      <c r="C96" s="423"/>
      <c r="D96" s="422"/>
      <c r="F96" s="422"/>
      <c r="G96" s="422"/>
      <c r="H96" s="424"/>
    </row>
    <row r="97" spans="1:8" ht="13.5" x14ac:dyDescent="0.2">
      <c r="A97" s="412" t="s">
        <v>599</v>
      </c>
      <c r="B97" s="429">
        <v>5096.1579999999994</v>
      </c>
      <c r="C97" s="430">
        <v>15642.058999999999</v>
      </c>
      <c r="D97" s="429">
        <v>21365.656999999999</v>
      </c>
      <c r="E97" s="436"/>
      <c r="F97" s="429">
        <v>4131.8520000000008</v>
      </c>
      <c r="G97" s="429">
        <v>15662.75</v>
      </c>
      <c r="H97" s="437">
        <v>20602.108</v>
      </c>
    </row>
    <row r="98" spans="1:8" ht="8.4499999999999993" customHeight="1" x14ac:dyDescent="0.2">
      <c r="A98" s="415"/>
      <c r="B98" s="422"/>
      <c r="C98" s="423"/>
      <c r="D98" s="422"/>
      <c r="F98" s="422"/>
      <c r="G98" s="422"/>
      <c r="H98" s="424"/>
    </row>
    <row r="99" spans="1:8" ht="11.25" customHeight="1" x14ac:dyDescent="0.2">
      <c r="A99" s="412" t="s">
        <v>106</v>
      </c>
      <c r="B99" s="429">
        <v>137.99400000000003</v>
      </c>
      <c r="C99" s="430">
        <v>408.74200000000002</v>
      </c>
      <c r="D99" s="429">
        <v>534.572</v>
      </c>
      <c r="E99" s="436"/>
      <c r="F99" s="429">
        <v>114.45599999999999</v>
      </c>
      <c r="G99" s="429">
        <v>344.94499999999999</v>
      </c>
      <c r="H99" s="437">
        <v>597.08900000000006</v>
      </c>
    </row>
    <row r="100" spans="1:8" ht="8.4499999999999993" customHeight="1" x14ac:dyDescent="0.2">
      <c r="A100" s="415"/>
      <c r="B100" s="422"/>
      <c r="C100" s="423"/>
      <c r="D100" s="422"/>
      <c r="F100" s="422"/>
      <c r="G100" s="422"/>
      <c r="H100" s="424"/>
    </row>
    <row r="101" spans="1:8" ht="11.25" customHeight="1" x14ac:dyDescent="0.2">
      <c r="A101" s="412" t="s">
        <v>110</v>
      </c>
      <c r="B101" s="429">
        <v>1350.2440000000001</v>
      </c>
      <c r="C101" s="430">
        <v>3865.2139999999999</v>
      </c>
      <c r="D101" s="429">
        <v>5221.2139999999999</v>
      </c>
      <c r="E101" s="436"/>
      <c r="F101" s="429">
        <v>1495.8449999999998</v>
      </c>
      <c r="G101" s="429">
        <v>3931.384</v>
      </c>
      <c r="H101" s="437">
        <v>5272.3720000000003</v>
      </c>
    </row>
    <row r="102" spans="1:8" ht="8.4499999999999993" customHeight="1" x14ac:dyDescent="0.2">
      <c r="A102" s="415"/>
      <c r="B102" s="422"/>
      <c r="C102" s="423"/>
      <c r="D102" s="422"/>
      <c r="F102" s="422"/>
      <c r="G102" s="422"/>
      <c r="H102" s="424"/>
    </row>
    <row r="103" spans="1:8" ht="11.25" customHeight="1" x14ac:dyDescent="0.2">
      <c r="A103" s="412" t="s">
        <v>111</v>
      </c>
      <c r="B103" s="422"/>
      <c r="C103" s="423"/>
      <c r="D103" s="422"/>
      <c r="E103" s="439"/>
      <c r="F103" s="422"/>
      <c r="G103" s="422"/>
      <c r="H103" s="424"/>
    </row>
    <row r="104" spans="1:8" ht="11.25" customHeight="1" x14ac:dyDescent="0.2">
      <c r="A104" s="425" t="s">
        <v>112</v>
      </c>
      <c r="B104" s="422">
        <v>24.823</v>
      </c>
      <c r="C104" s="423">
        <v>81.869</v>
      </c>
      <c r="D104" s="422">
        <v>94.397999999999996</v>
      </c>
      <c r="E104" s="434"/>
      <c r="F104" s="422">
        <v>23.728000000000009</v>
      </c>
      <c r="G104" s="422">
        <v>74.415000000000006</v>
      </c>
      <c r="H104" s="424">
        <v>99.287000000000006</v>
      </c>
    </row>
    <row r="105" spans="1:8" ht="11.25" customHeight="1" x14ac:dyDescent="0.2">
      <c r="A105" s="425" t="s">
        <v>113</v>
      </c>
      <c r="B105" s="422">
        <v>46.110000000000014</v>
      </c>
      <c r="C105" s="423">
        <v>141.46100000000001</v>
      </c>
      <c r="D105" s="422">
        <v>195.33799999999999</v>
      </c>
      <c r="E105" s="434"/>
      <c r="F105" s="422">
        <v>46.458999999999989</v>
      </c>
      <c r="G105" s="422">
        <v>140.79499999999999</v>
      </c>
      <c r="H105" s="424">
        <v>199.53200000000001</v>
      </c>
    </row>
    <row r="106" spans="1:8" ht="11.25" customHeight="1" x14ac:dyDescent="0.2">
      <c r="A106" s="425" t="s">
        <v>114</v>
      </c>
      <c r="B106" s="422">
        <v>159.63999999999666</v>
      </c>
      <c r="C106" s="423">
        <v>461.14800000000275</v>
      </c>
      <c r="D106" s="422">
        <v>659.69699999999727</v>
      </c>
      <c r="E106" s="434"/>
      <c r="F106" s="422">
        <v>191.41800000000319</v>
      </c>
      <c r="G106" s="422">
        <v>488.58400000000171</v>
      </c>
      <c r="H106" s="424">
        <v>679.81099999998287</v>
      </c>
    </row>
    <row r="107" spans="1:8" ht="11.25" customHeight="1" x14ac:dyDescent="0.2">
      <c r="A107" s="412" t="s">
        <v>115</v>
      </c>
      <c r="B107" s="429">
        <v>230.57299999999668</v>
      </c>
      <c r="C107" s="430">
        <v>684.47800000000279</v>
      </c>
      <c r="D107" s="429">
        <v>949.43299999999726</v>
      </c>
      <c r="E107" s="436"/>
      <c r="F107" s="429">
        <v>261.6050000000032</v>
      </c>
      <c r="G107" s="429">
        <v>703.79400000000169</v>
      </c>
      <c r="H107" s="437">
        <v>978.62999999998283</v>
      </c>
    </row>
    <row r="108" spans="1:8" ht="8.4499999999999993" customHeight="1" x14ac:dyDescent="0.2">
      <c r="A108" s="415"/>
      <c r="B108" s="422"/>
      <c r="C108" s="423"/>
      <c r="D108" s="422"/>
      <c r="F108" s="422"/>
      <c r="G108" s="422"/>
      <c r="H108" s="424"/>
    </row>
    <row r="109" spans="1:8" ht="11.25" customHeight="1" x14ac:dyDescent="0.2">
      <c r="A109" s="412" t="s">
        <v>116</v>
      </c>
      <c r="B109" s="429">
        <v>11164.781999999992</v>
      </c>
      <c r="C109" s="430">
        <v>33587.534</v>
      </c>
      <c r="D109" s="429">
        <v>45704.142</v>
      </c>
      <c r="E109" s="436"/>
      <c r="F109" s="429">
        <v>10010.708999999999</v>
      </c>
      <c r="G109" s="429">
        <v>33288.828999999998</v>
      </c>
      <c r="H109" s="437">
        <v>44171.561999999991</v>
      </c>
    </row>
    <row r="110" spans="1:8" x14ac:dyDescent="0.2">
      <c r="B110" s="435"/>
    </row>
    <row r="111" spans="1:8" ht="13.5" x14ac:dyDescent="0.25">
      <c r="A111" s="441" t="s">
        <v>810</v>
      </c>
      <c r="B111" s="368"/>
      <c r="C111" s="368"/>
      <c r="D111" s="403"/>
      <c r="E111" s="403"/>
      <c r="F111" s="403"/>
      <c r="G111" s="403"/>
      <c r="H111" s="404"/>
    </row>
    <row r="112" spans="1:8" ht="13.5" x14ac:dyDescent="0.25">
      <c r="A112" s="441" t="s">
        <v>574</v>
      </c>
      <c r="B112" s="368"/>
      <c r="C112" s="368"/>
      <c r="D112" s="368"/>
      <c r="E112" s="368"/>
      <c r="F112" s="368"/>
      <c r="G112" s="368"/>
      <c r="H112" s="367"/>
    </row>
    <row r="113" spans="1:8" ht="27.75" customHeight="1" x14ac:dyDescent="0.2">
      <c r="A113" s="740" t="s">
        <v>889</v>
      </c>
      <c r="B113" s="740"/>
      <c r="C113" s="740"/>
      <c r="D113" s="740"/>
      <c r="E113" s="740"/>
      <c r="F113" s="740"/>
      <c r="G113" s="740"/>
      <c r="H113" s="740"/>
    </row>
    <row r="114" spans="1:8" ht="13.5" x14ac:dyDescent="0.25">
      <c r="A114" s="442" t="s">
        <v>577</v>
      </c>
      <c r="B114" s="369"/>
      <c r="C114" s="369"/>
      <c r="D114" s="369"/>
      <c r="E114" s="369"/>
      <c r="F114" s="369"/>
      <c r="G114" s="369"/>
      <c r="H114" s="370"/>
    </row>
  </sheetData>
  <mergeCells count="5">
    <mergeCell ref="A113:H113"/>
    <mergeCell ref="A3:H3"/>
    <mergeCell ref="A4:H4"/>
    <mergeCell ref="B6:D6"/>
    <mergeCell ref="F6:H6"/>
  </mergeCells>
  <pageMargins left="0.6" right="0.35" top="0.47" bottom="0.77" header="0.18" footer="0.5"/>
  <pageSetup paperSize="9" fitToHeight="0"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tabColor rgb="FFFFFF00"/>
  </sheetPr>
  <dimension ref="A1:I19"/>
  <sheetViews>
    <sheetView showGridLines="0" zoomScale="120" zoomScaleNormal="120" workbookViewId="0"/>
  </sheetViews>
  <sheetFormatPr defaultColWidth="9.140625" defaultRowHeight="11.25" x14ac:dyDescent="0.2"/>
  <cols>
    <col min="1" max="1" width="60.7109375" style="484" customWidth="1"/>
    <col min="2" max="5" width="10.7109375" style="463" customWidth="1"/>
    <col min="6" max="16384" width="9.140625" style="463"/>
  </cols>
  <sheetData>
    <row r="1" spans="1:9" ht="12.75" x14ac:dyDescent="0.2">
      <c r="A1" s="456" t="s">
        <v>650</v>
      </c>
    </row>
    <row r="2" spans="1:9" ht="12.75" x14ac:dyDescent="0.2">
      <c r="A2" s="456"/>
    </row>
    <row r="3" spans="1:9" ht="15.75" x14ac:dyDescent="0.25">
      <c r="A3" s="748" t="s">
        <v>814</v>
      </c>
      <c r="B3" s="748"/>
      <c r="C3" s="748"/>
      <c r="D3" s="748"/>
      <c r="E3" s="483"/>
      <c r="F3" s="483"/>
    </row>
    <row r="4" spans="1:9" x14ac:dyDescent="0.2">
      <c r="F4" s="485"/>
      <c r="G4" s="485"/>
      <c r="H4" s="485"/>
      <c r="I4" s="485"/>
    </row>
    <row r="5" spans="1:9" ht="3.2" customHeight="1" x14ac:dyDescent="0.2">
      <c r="F5" s="485"/>
      <c r="G5" s="485"/>
      <c r="H5" s="485"/>
      <c r="I5" s="485"/>
    </row>
    <row r="6" spans="1:9" x14ac:dyDescent="0.2">
      <c r="A6" s="744"/>
      <c r="B6" s="486">
        <v>2018</v>
      </c>
      <c r="C6" s="487">
        <v>2017</v>
      </c>
      <c r="D6" s="487" t="s">
        <v>651</v>
      </c>
      <c r="E6" s="488"/>
      <c r="F6" s="485"/>
      <c r="G6" s="485"/>
      <c r="H6" s="485"/>
      <c r="I6" s="485"/>
    </row>
    <row r="7" spans="1:9" x14ac:dyDescent="0.2">
      <c r="A7" s="745"/>
      <c r="B7" s="489" t="s">
        <v>0</v>
      </c>
      <c r="C7" s="490" t="s">
        <v>0</v>
      </c>
      <c r="D7" s="490" t="s">
        <v>0</v>
      </c>
      <c r="E7" s="490"/>
      <c r="F7" s="485"/>
      <c r="G7" s="485"/>
      <c r="H7" s="485"/>
      <c r="I7" s="485"/>
    </row>
    <row r="8" spans="1:9" x14ac:dyDescent="0.2">
      <c r="A8" s="491" t="s">
        <v>652</v>
      </c>
      <c r="B8" s="492"/>
      <c r="C8" s="493"/>
      <c r="D8" s="493"/>
      <c r="E8" s="493"/>
      <c r="F8" s="485"/>
      <c r="G8" s="485"/>
      <c r="H8" s="485"/>
      <c r="I8" s="485"/>
    </row>
    <row r="9" spans="1:9" ht="3.2" customHeight="1" x14ac:dyDescent="0.2">
      <c r="B9" s="492"/>
      <c r="C9" s="493"/>
      <c r="D9" s="493"/>
      <c r="E9" s="493"/>
      <c r="F9" s="485"/>
      <c r="G9" s="485"/>
      <c r="H9" s="485"/>
      <c r="I9" s="485"/>
    </row>
    <row r="10" spans="1:9" x14ac:dyDescent="0.2">
      <c r="A10" s="484" t="s">
        <v>653</v>
      </c>
      <c r="B10" s="494">
        <v>-14569</v>
      </c>
      <c r="C10" s="495">
        <v>-13401</v>
      </c>
      <c r="D10" s="495">
        <v>-1168</v>
      </c>
      <c r="E10" s="495"/>
      <c r="F10" s="485"/>
      <c r="G10" s="485"/>
      <c r="H10" s="485"/>
      <c r="I10" s="485"/>
    </row>
    <row r="11" spans="1:9" x14ac:dyDescent="0.2">
      <c r="A11" s="484" t="s">
        <v>654</v>
      </c>
      <c r="B11" s="496">
        <v>13970</v>
      </c>
      <c r="C11" s="495">
        <v>13096</v>
      </c>
      <c r="D11" s="495">
        <v>874</v>
      </c>
      <c r="E11" s="495"/>
      <c r="F11" s="485"/>
      <c r="G11" s="485"/>
      <c r="H11" s="485"/>
      <c r="I11" s="485"/>
    </row>
    <row r="12" spans="1:9" x14ac:dyDescent="0.2">
      <c r="A12" s="484" t="s">
        <v>655</v>
      </c>
      <c r="B12" s="496">
        <v>-22</v>
      </c>
      <c r="C12" s="495">
        <v>-41</v>
      </c>
      <c r="D12" s="495">
        <v>19</v>
      </c>
      <c r="E12" s="495"/>
      <c r="F12" s="485"/>
      <c r="G12" s="485"/>
      <c r="H12" s="485"/>
      <c r="I12" s="485"/>
    </row>
    <row r="13" spans="1:9" x14ac:dyDescent="0.2">
      <c r="A13" s="491" t="s">
        <v>656</v>
      </c>
      <c r="B13" s="497">
        <v>-621</v>
      </c>
      <c r="C13" s="498">
        <v>-346</v>
      </c>
      <c r="D13" s="498">
        <v>-275</v>
      </c>
      <c r="E13" s="495"/>
      <c r="F13" s="485"/>
      <c r="G13" s="485"/>
      <c r="H13" s="485"/>
      <c r="I13" s="485"/>
    </row>
    <row r="14" spans="1:9" x14ac:dyDescent="0.2">
      <c r="A14" s="499"/>
      <c r="B14" s="494"/>
      <c r="C14" s="495"/>
      <c r="D14" s="495"/>
      <c r="E14" s="495"/>
      <c r="F14" s="485"/>
      <c r="G14" s="485"/>
      <c r="H14" s="485"/>
      <c r="I14" s="485"/>
    </row>
    <row r="15" spans="1:9" x14ac:dyDescent="0.2">
      <c r="A15" s="499" t="s">
        <v>657</v>
      </c>
      <c r="B15" s="494">
        <v>5659</v>
      </c>
      <c r="C15" s="495">
        <v>5744</v>
      </c>
      <c r="D15" s="495">
        <v>-85</v>
      </c>
      <c r="E15" s="495"/>
      <c r="F15" s="485"/>
      <c r="G15" s="485"/>
      <c r="H15" s="485"/>
      <c r="I15" s="485"/>
    </row>
    <row r="16" spans="1:9" x14ac:dyDescent="0.2">
      <c r="A16" s="500" t="s">
        <v>658</v>
      </c>
      <c r="B16" s="697">
        <v>5038</v>
      </c>
      <c r="C16" s="501">
        <v>5397</v>
      </c>
      <c r="D16" s="495">
        <v>-359</v>
      </c>
      <c r="E16" s="495"/>
      <c r="F16" s="485"/>
      <c r="G16" s="485"/>
      <c r="H16" s="485"/>
      <c r="I16" s="485"/>
    </row>
    <row r="17" spans="1:9" ht="12.75" x14ac:dyDescent="0.2">
      <c r="A17" s="502"/>
      <c r="B17" s="503"/>
      <c r="C17" s="503"/>
      <c r="D17" s="503"/>
      <c r="E17" s="503"/>
      <c r="F17" s="504"/>
      <c r="G17" s="504"/>
      <c r="H17" s="485"/>
      <c r="I17" s="485"/>
    </row>
    <row r="18" spans="1:9" ht="47.25" customHeight="1" x14ac:dyDescent="0.2">
      <c r="A18" s="746" t="s">
        <v>813</v>
      </c>
      <c r="B18" s="747"/>
      <c r="C18" s="747"/>
      <c r="D18" s="747"/>
    </row>
    <row r="19" spans="1:9" x14ac:dyDescent="0.2">
      <c r="A19" s="505" t="s">
        <v>576</v>
      </c>
      <c r="B19" s="506"/>
      <c r="C19" s="506"/>
      <c r="D19" s="506"/>
    </row>
  </sheetData>
  <mergeCells count="3">
    <mergeCell ref="A6:A7"/>
    <mergeCell ref="A18:D18"/>
    <mergeCell ref="A3:D3"/>
  </mergeCells>
  <pageMargins left="0.75" right="0.75" top="1" bottom="1" header="0.5" footer="0.5"/>
  <pageSetup paperSize="9"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tabColor rgb="FFFFFF00"/>
    <pageSetUpPr fitToPage="1"/>
  </sheetPr>
  <dimension ref="A1:E57"/>
  <sheetViews>
    <sheetView showGridLines="0" zoomScaleNormal="100" workbookViewId="0"/>
  </sheetViews>
  <sheetFormatPr defaultColWidth="9.140625" defaultRowHeight="11.25" x14ac:dyDescent="0.2"/>
  <cols>
    <col min="1" max="1" width="60.7109375" style="510" customWidth="1"/>
    <col min="2" max="5" width="9.7109375" style="508" customWidth="1"/>
    <col min="6" max="16384" width="9.140625" style="508"/>
  </cols>
  <sheetData>
    <row r="1" spans="1:5" ht="12.75" x14ac:dyDescent="0.2">
      <c r="A1" s="507" t="s">
        <v>659</v>
      </c>
    </row>
    <row r="2" spans="1:5" ht="15.75" x14ac:dyDescent="0.25">
      <c r="A2" s="749" t="s">
        <v>660</v>
      </c>
      <c r="B2" s="749"/>
      <c r="C2" s="749"/>
      <c r="D2" s="509"/>
      <c r="E2" s="509"/>
    </row>
    <row r="3" spans="1:5" s="645" customFormat="1" ht="14.25" x14ac:dyDescent="0.2">
      <c r="A3" s="750" t="s">
        <v>800</v>
      </c>
      <c r="B3" s="750"/>
      <c r="C3" s="750"/>
      <c r="D3" s="644"/>
      <c r="E3" s="644"/>
    </row>
    <row r="4" spans="1:5" ht="3.2" customHeight="1" x14ac:dyDescent="0.2"/>
    <row r="5" spans="1:5" x14ac:dyDescent="0.2">
      <c r="A5" s="751"/>
      <c r="B5" s="511">
        <v>2018</v>
      </c>
      <c r="C5" s="512">
        <v>2017</v>
      </c>
      <c r="D5" s="513" t="s">
        <v>651</v>
      </c>
      <c r="E5" s="514"/>
    </row>
    <row r="6" spans="1:5" x14ac:dyDescent="0.2">
      <c r="A6" s="752"/>
      <c r="B6" s="515" t="s">
        <v>0</v>
      </c>
      <c r="C6" s="516" t="s">
        <v>0</v>
      </c>
      <c r="D6" s="516" t="s">
        <v>0</v>
      </c>
      <c r="E6" s="516"/>
    </row>
    <row r="7" spans="1:5" x14ac:dyDescent="0.2">
      <c r="A7" s="517" t="s">
        <v>61</v>
      </c>
      <c r="B7" s="515"/>
      <c r="C7" s="518"/>
    </row>
    <row r="8" spans="1:5" x14ac:dyDescent="0.2">
      <c r="A8" s="519" t="s">
        <v>661</v>
      </c>
      <c r="B8" s="515"/>
      <c r="C8" s="518"/>
    </row>
    <row r="9" spans="1:5" x14ac:dyDescent="0.2">
      <c r="A9" s="520" t="s">
        <v>9</v>
      </c>
      <c r="B9" s="521">
        <v>5032</v>
      </c>
      <c r="C9" s="522">
        <v>5143</v>
      </c>
      <c r="D9" s="523">
        <v>-111</v>
      </c>
      <c r="E9" s="523"/>
    </row>
    <row r="10" spans="1:5" x14ac:dyDescent="0.2">
      <c r="A10" s="524" t="s">
        <v>662</v>
      </c>
      <c r="B10" s="521">
        <v>2175</v>
      </c>
      <c r="C10" s="522">
        <v>1953</v>
      </c>
      <c r="D10" s="523">
        <v>222</v>
      </c>
      <c r="E10" s="523"/>
    </row>
    <row r="11" spans="1:5" x14ac:dyDescent="0.2">
      <c r="A11" s="520" t="s">
        <v>663</v>
      </c>
      <c r="B11" s="521">
        <v>1166</v>
      </c>
      <c r="C11" s="522">
        <v>701</v>
      </c>
      <c r="D11" s="523">
        <v>465</v>
      </c>
      <c r="E11" s="523"/>
    </row>
    <row r="12" spans="1:5" x14ac:dyDescent="0.2">
      <c r="A12" s="520" t="s">
        <v>664</v>
      </c>
      <c r="B12" s="521">
        <v>4702</v>
      </c>
      <c r="C12" s="522">
        <v>4555</v>
      </c>
      <c r="D12" s="523">
        <v>147</v>
      </c>
      <c r="E12" s="523"/>
    </row>
    <row r="13" spans="1:5" ht="13.5" x14ac:dyDescent="0.2">
      <c r="A13" s="520" t="s">
        <v>30</v>
      </c>
      <c r="B13" s="521">
        <v>385</v>
      </c>
      <c r="C13" s="522" t="s">
        <v>819</v>
      </c>
      <c r="D13" s="523">
        <v>122</v>
      </c>
      <c r="E13" s="523"/>
    </row>
    <row r="14" spans="1:5" x14ac:dyDescent="0.2">
      <c r="A14" s="519" t="s">
        <v>665</v>
      </c>
      <c r="B14" s="525">
        <v>13460</v>
      </c>
      <c r="C14" s="526">
        <v>12615</v>
      </c>
      <c r="D14" s="527">
        <v>1108</v>
      </c>
      <c r="E14" s="523"/>
    </row>
    <row r="15" spans="1:5" ht="3.2" customHeight="1" x14ac:dyDescent="0.2">
      <c r="A15" s="528"/>
      <c r="B15" s="521"/>
      <c r="C15" s="522"/>
      <c r="D15" s="523">
        <v>0</v>
      </c>
      <c r="E15" s="523"/>
    </row>
    <row r="16" spans="1:5" x14ac:dyDescent="0.2">
      <c r="A16" s="519" t="s">
        <v>666</v>
      </c>
      <c r="B16" s="529"/>
      <c r="C16" s="522"/>
      <c r="D16" s="523">
        <v>0</v>
      </c>
      <c r="E16" s="523"/>
    </row>
    <row r="17" spans="1:5" ht="13.5" x14ac:dyDescent="0.2">
      <c r="A17" s="520" t="s">
        <v>667</v>
      </c>
      <c r="B17" s="521">
        <v>5</v>
      </c>
      <c r="C17" s="522" t="s">
        <v>820</v>
      </c>
      <c r="D17" s="523">
        <v>-66</v>
      </c>
    </row>
    <row r="18" spans="1:5" x14ac:dyDescent="0.2">
      <c r="A18" s="520" t="s">
        <v>668</v>
      </c>
      <c r="B18" s="521"/>
      <c r="C18" s="522"/>
      <c r="D18" s="523"/>
      <c r="E18" s="523"/>
    </row>
    <row r="19" spans="1:5" x14ac:dyDescent="0.2">
      <c r="A19" s="530" t="s">
        <v>669</v>
      </c>
      <c r="B19" s="531">
        <v>1</v>
      </c>
      <c r="C19" s="522">
        <v>1</v>
      </c>
      <c r="D19" s="523">
        <v>0</v>
      </c>
      <c r="E19" s="523"/>
    </row>
    <row r="20" spans="1:5" x14ac:dyDescent="0.2">
      <c r="A20" s="532" t="s">
        <v>670</v>
      </c>
      <c r="B20" s="521">
        <v>4</v>
      </c>
      <c r="C20" s="508">
        <v>10</v>
      </c>
      <c r="D20" s="523">
        <v>-6</v>
      </c>
      <c r="E20" s="523"/>
    </row>
    <row r="21" spans="1:5" x14ac:dyDescent="0.2">
      <c r="A21" s="520" t="s">
        <v>17</v>
      </c>
      <c r="B21" s="521">
        <v>3750</v>
      </c>
      <c r="C21" s="522">
        <v>5100</v>
      </c>
      <c r="D21" s="523">
        <v>-1350</v>
      </c>
      <c r="E21" s="523"/>
    </row>
    <row r="22" spans="1:5" x14ac:dyDescent="0.2">
      <c r="A22" s="519" t="s">
        <v>671</v>
      </c>
      <c r="B22" s="525">
        <v>3760</v>
      </c>
      <c r="C22" s="526">
        <v>5182</v>
      </c>
      <c r="D22" s="527">
        <v>-1351</v>
      </c>
      <c r="E22" s="523"/>
    </row>
    <row r="23" spans="1:5" ht="3.2" customHeight="1" x14ac:dyDescent="0.2">
      <c r="A23" s="528"/>
      <c r="B23" s="529"/>
      <c r="C23" s="522"/>
      <c r="D23" s="523">
        <v>0</v>
      </c>
      <c r="E23" s="523"/>
    </row>
    <row r="24" spans="1:5" x14ac:dyDescent="0.2">
      <c r="A24" s="517" t="s">
        <v>672</v>
      </c>
      <c r="B24" s="529">
        <v>17221</v>
      </c>
      <c r="C24" s="533">
        <v>17797</v>
      </c>
      <c r="D24" s="534">
        <v>-576</v>
      </c>
      <c r="E24" s="534"/>
    </row>
    <row r="25" spans="1:5" ht="3.2" customHeight="1" x14ac:dyDescent="0.2">
      <c r="A25" s="528"/>
      <c r="B25" s="521"/>
      <c r="C25" s="522"/>
      <c r="D25" s="523">
        <v>0</v>
      </c>
      <c r="E25" s="523"/>
    </row>
    <row r="26" spans="1:5" x14ac:dyDescent="0.2">
      <c r="A26" s="517" t="s">
        <v>673</v>
      </c>
      <c r="B26" s="521"/>
      <c r="C26" s="522"/>
      <c r="D26" s="523"/>
      <c r="E26" s="523"/>
    </row>
    <row r="27" spans="1:5" x14ac:dyDescent="0.2">
      <c r="A27" s="519" t="s">
        <v>674</v>
      </c>
      <c r="B27" s="529"/>
      <c r="C27" s="522"/>
      <c r="D27" s="523"/>
      <c r="E27" s="523"/>
    </row>
    <row r="28" spans="1:5" x14ac:dyDescent="0.2">
      <c r="A28" s="520" t="s">
        <v>675</v>
      </c>
      <c r="B28" s="521">
        <v>1914</v>
      </c>
      <c r="C28" s="522">
        <v>1887</v>
      </c>
      <c r="D28" s="523">
        <v>27</v>
      </c>
      <c r="E28" s="523"/>
    </row>
    <row r="29" spans="1:5" x14ac:dyDescent="0.2">
      <c r="A29" s="520" t="s">
        <v>676</v>
      </c>
      <c r="B29" s="521">
        <v>14622</v>
      </c>
      <c r="C29" s="522">
        <v>14763</v>
      </c>
      <c r="D29" s="523">
        <v>-141</v>
      </c>
      <c r="E29" s="523"/>
    </row>
    <row r="30" spans="1:5" x14ac:dyDescent="0.2">
      <c r="A30" s="520" t="s">
        <v>677</v>
      </c>
      <c r="B30" s="535">
        <v>0</v>
      </c>
      <c r="C30" s="522">
        <v>7</v>
      </c>
      <c r="D30" s="523">
        <v>-7</v>
      </c>
      <c r="E30" s="523"/>
    </row>
    <row r="31" spans="1:5" x14ac:dyDescent="0.2">
      <c r="A31" s="519" t="s">
        <v>678</v>
      </c>
      <c r="B31" s="525">
        <v>16535</v>
      </c>
      <c r="C31" s="526">
        <v>16657</v>
      </c>
      <c r="D31" s="527">
        <v>-122</v>
      </c>
      <c r="E31" s="527"/>
    </row>
    <row r="32" spans="1:5" ht="3.2" customHeight="1" x14ac:dyDescent="0.2">
      <c r="A32" s="528"/>
      <c r="B32" s="521"/>
      <c r="C32" s="522"/>
      <c r="D32" s="523">
        <v>0</v>
      </c>
      <c r="E32" s="523"/>
    </row>
    <row r="33" spans="1:5" x14ac:dyDescent="0.2">
      <c r="A33" s="519" t="s">
        <v>679</v>
      </c>
      <c r="B33" s="521"/>
      <c r="C33" s="522"/>
      <c r="D33" s="523"/>
      <c r="E33" s="523"/>
    </row>
    <row r="34" spans="1:5" x14ac:dyDescent="0.2">
      <c r="A34" s="520" t="s">
        <v>675</v>
      </c>
      <c r="B34" s="521">
        <v>174</v>
      </c>
      <c r="C34" s="522">
        <v>239</v>
      </c>
      <c r="D34" s="523">
        <v>-65</v>
      </c>
      <c r="E34" s="523"/>
    </row>
    <row r="35" spans="1:5" x14ac:dyDescent="0.2">
      <c r="A35" s="520" t="s">
        <v>680</v>
      </c>
      <c r="B35" s="521">
        <v>1149</v>
      </c>
      <c r="C35" s="522">
        <v>1634</v>
      </c>
      <c r="D35" s="523">
        <v>-485</v>
      </c>
      <c r="E35" s="523"/>
    </row>
    <row r="36" spans="1:5" x14ac:dyDescent="0.2">
      <c r="A36" s="520" t="s">
        <v>681</v>
      </c>
      <c r="B36" s="535">
        <v>0.8</v>
      </c>
      <c r="C36" s="522">
        <v>3</v>
      </c>
      <c r="D36" s="523">
        <v>-2.2000000000000002</v>
      </c>
      <c r="E36" s="522"/>
    </row>
    <row r="37" spans="1:5" x14ac:dyDescent="0.2">
      <c r="A37" s="519" t="s">
        <v>682</v>
      </c>
      <c r="B37" s="525">
        <v>1325</v>
      </c>
      <c r="C37" s="526">
        <v>1877</v>
      </c>
      <c r="D37" s="527">
        <v>-552</v>
      </c>
      <c r="E37" s="527"/>
    </row>
    <row r="38" spans="1:5" ht="3.2" customHeight="1" x14ac:dyDescent="0.2">
      <c r="A38" s="528"/>
      <c r="B38" s="521"/>
      <c r="C38" s="522"/>
      <c r="D38" s="523">
        <v>0</v>
      </c>
      <c r="E38" s="523"/>
    </row>
    <row r="39" spans="1:5" x14ac:dyDescent="0.2">
      <c r="A39" s="519" t="s">
        <v>666</v>
      </c>
      <c r="B39" s="529"/>
      <c r="C39" s="522"/>
      <c r="D39" s="523"/>
      <c r="E39" s="523"/>
    </row>
    <row r="40" spans="1:5" x14ac:dyDescent="0.2">
      <c r="A40" s="524" t="s">
        <v>683</v>
      </c>
      <c r="B40" s="535" t="s">
        <v>533</v>
      </c>
      <c r="C40" s="522" t="s">
        <v>533</v>
      </c>
      <c r="D40" s="523" t="s">
        <v>533</v>
      </c>
      <c r="E40" s="523"/>
    </row>
    <row r="41" spans="1:5" x14ac:dyDescent="0.2">
      <c r="A41" s="520" t="s">
        <v>684</v>
      </c>
      <c r="B41" s="521">
        <v>4</v>
      </c>
      <c r="C41" s="522">
        <v>10</v>
      </c>
      <c r="D41" s="523">
        <v>-6</v>
      </c>
      <c r="E41" s="523"/>
    </row>
    <row r="42" spans="1:5" x14ac:dyDescent="0.2">
      <c r="A42" s="519" t="s">
        <v>671</v>
      </c>
      <c r="B42" s="525">
        <v>4</v>
      </c>
      <c r="C42" s="526">
        <v>10</v>
      </c>
      <c r="D42" s="527">
        <v>-6</v>
      </c>
      <c r="E42" s="523"/>
    </row>
    <row r="43" spans="1:5" ht="3.2" customHeight="1" x14ac:dyDescent="0.2">
      <c r="A43" s="528"/>
      <c r="B43" s="529"/>
      <c r="C43" s="522"/>
      <c r="D43" s="523">
        <v>0</v>
      </c>
      <c r="E43" s="523"/>
    </row>
    <row r="44" spans="1:5" x14ac:dyDescent="0.2">
      <c r="A44" s="517" t="s">
        <v>685</v>
      </c>
      <c r="B44" s="529">
        <v>17865</v>
      </c>
      <c r="C44" s="533">
        <v>18544</v>
      </c>
      <c r="D44" s="534">
        <v>-679</v>
      </c>
      <c r="E44" s="534"/>
    </row>
    <row r="45" spans="1:5" ht="3.2" customHeight="1" x14ac:dyDescent="0.2">
      <c r="A45" s="528"/>
      <c r="B45" s="529"/>
      <c r="C45" s="522"/>
      <c r="D45" s="534">
        <v>0</v>
      </c>
      <c r="E45" s="523"/>
    </row>
    <row r="46" spans="1:5" x14ac:dyDescent="0.2">
      <c r="A46" s="517" t="s">
        <v>686</v>
      </c>
      <c r="B46" s="529">
        <v>-644</v>
      </c>
      <c r="C46" s="533">
        <v>-747</v>
      </c>
      <c r="D46" s="534">
        <v>103</v>
      </c>
      <c r="E46" s="534"/>
    </row>
    <row r="47" spans="1:5" ht="3.2" customHeight="1" x14ac:dyDescent="0.2">
      <c r="A47" s="528"/>
      <c r="B47" s="529"/>
      <c r="C47" s="522"/>
      <c r="D47" s="523">
        <v>0</v>
      </c>
      <c r="E47" s="523"/>
    </row>
    <row r="48" spans="1:5" x14ac:dyDescent="0.2">
      <c r="A48" s="517" t="s">
        <v>687</v>
      </c>
      <c r="B48" s="521"/>
      <c r="C48" s="522"/>
      <c r="D48" s="523"/>
      <c r="E48" s="523"/>
    </row>
    <row r="49" spans="1:5" x14ac:dyDescent="0.2">
      <c r="A49" s="520" t="s">
        <v>688</v>
      </c>
      <c r="B49" s="521">
        <v>-13925</v>
      </c>
      <c r="C49" s="522">
        <v>-12654</v>
      </c>
      <c r="D49" s="523">
        <v>-1271</v>
      </c>
      <c r="E49" s="523"/>
    </row>
    <row r="50" spans="1:5" x14ac:dyDescent="0.2">
      <c r="A50" s="520" t="s">
        <v>817</v>
      </c>
      <c r="B50" s="521">
        <v>-14569</v>
      </c>
      <c r="C50" s="522">
        <v>-13401</v>
      </c>
      <c r="D50" s="523">
        <v>-1168</v>
      </c>
      <c r="E50" s="523"/>
    </row>
    <row r="51" spans="1:5" ht="3.2" customHeight="1" x14ac:dyDescent="0.2">
      <c r="A51" s="528"/>
      <c r="B51" s="529"/>
      <c r="C51" s="522"/>
      <c r="D51" s="523">
        <v>0</v>
      </c>
      <c r="E51" s="523"/>
    </row>
    <row r="52" spans="1:5" x14ac:dyDescent="0.2">
      <c r="A52" s="528" t="s">
        <v>689</v>
      </c>
      <c r="B52" s="521"/>
      <c r="C52" s="522"/>
      <c r="D52" s="523">
        <v>0</v>
      </c>
      <c r="E52" s="523"/>
    </row>
    <row r="53" spans="1:5" x14ac:dyDescent="0.2">
      <c r="A53" s="520" t="s">
        <v>690</v>
      </c>
      <c r="B53" s="521">
        <v>-11499</v>
      </c>
      <c r="C53" s="522">
        <v>-10646</v>
      </c>
      <c r="D53" s="523">
        <v>-853</v>
      </c>
      <c r="E53" s="523"/>
    </row>
    <row r="54" spans="1:5" x14ac:dyDescent="0.2">
      <c r="A54" s="520" t="s">
        <v>818</v>
      </c>
      <c r="B54" s="521">
        <v>-3069</v>
      </c>
      <c r="C54" s="522">
        <v>-2755</v>
      </c>
      <c r="D54" s="523">
        <v>-314</v>
      </c>
      <c r="E54" s="523"/>
    </row>
    <row r="55" spans="1:5" x14ac:dyDescent="0.2">
      <c r="D55" s="536"/>
      <c r="E55" s="536"/>
    </row>
    <row r="56" spans="1:5" ht="27" customHeight="1" x14ac:dyDescent="0.2">
      <c r="A56" s="698" t="s">
        <v>891</v>
      </c>
      <c r="B56" s="510"/>
      <c r="C56" s="510"/>
      <c r="D56" s="510"/>
    </row>
    <row r="57" spans="1:5" x14ac:dyDescent="0.2">
      <c r="A57" s="537" t="s">
        <v>576</v>
      </c>
      <c r="B57" s="506"/>
      <c r="C57" s="506"/>
      <c r="D57" s="506"/>
    </row>
  </sheetData>
  <mergeCells count="3">
    <mergeCell ref="A2:C2"/>
    <mergeCell ref="A3:C3"/>
    <mergeCell ref="A5:A6"/>
  </mergeCells>
  <pageMargins left="0.75" right="0.75" top="1" bottom="1" header="0.5" footer="0.5"/>
  <pageSetup paperSize="9" scale="84" fitToWidth="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tabColor rgb="FFFFFF00"/>
  </sheetPr>
  <dimension ref="A1:D20"/>
  <sheetViews>
    <sheetView showGridLines="0" zoomScaleNormal="100" workbookViewId="0"/>
  </sheetViews>
  <sheetFormatPr defaultColWidth="9.140625" defaultRowHeight="11.25" x14ac:dyDescent="0.2"/>
  <cols>
    <col min="1" max="1" width="60.7109375" style="510" customWidth="1"/>
    <col min="2" max="5" width="9.7109375" style="508" customWidth="1"/>
    <col min="6" max="16384" width="9.140625" style="508"/>
  </cols>
  <sheetData>
    <row r="1" spans="1:4" ht="12.75" x14ac:dyDescent="0.2">
      <c r="A1" s="507" t="s">
        <v>691</v>
      </c>
    </row>
    <row r="2" spans="1:4" ht="12.75" x14ac:dyDescent="0.2">
      <c r="A2" s="507"/>
    </row>
    <row r="3" spans="1:4" ht="15.75" customHeight="1" x14ac:dyDescent="0.25">
      <c r="A3" s="753" t="s">
        <v>815</v>
      </c>
      <c r="B3" s="753"/>
      <c r="C3" s="753"/>
      <c r="D3" s="509"/>
    </row>
    <row r="4" spans="1:4" ht="15.75" customHeight="1" x14ac:dyDescent="0.2"/>
    <row r="5" spans="1:4" x14ac:dyDescent="0.2">
      <c r="A5" s="751"/>
      <c r="B5" s="538">
        <v>2017</v>
      </c>
      <c r="C5" s="512">
        <v>2016</v>
      </c>
      <c r="D5" s="512" t="s">
        <v>651</v>
      </c>
    </row>
    <row r="6" spans="1:4" x14ac:dyDescent="0.2">
      <c r="A6" s="752"/>
      <c r="B6" s="539" t="s">
        <v>0</v>
      </c>
      <c r="C6" s="516" t="s">
        <v>0</v>
      </c>
      <c r="D6" s="516" t="s">
        <v>0</v>
      </c>
    </row>
    <row r="7" spans="1:4" x14ac:dyDescent="0.2">
      <c r="B7" s="515"/>
      <c r="C7" s="518"/>
      <c r="D7" s="518"/>
    </row>
    <row r="8" spans="1:4" x14ac:dyDescent="0.2">
      <c r="A8" s="540" t="s">
        <v>692</v>
      </c>
      <c r="B8" s="521">
        <v>11499</v>
      </c>
      <c r="C8" s="541">
        <v>10646</v>
      </c>
      <c r="D8" s="541">
        <v>853</v>
      </c>
    </row>
    <row r="9" spans="1:4" x14ac:dyDescent="0.2">
      <c r="A9" s="508" t="s">
        <v>693</v>
      </c>
      <c r="B9" s="521">
        <v>856</v>
      </c>
      <c r="C9" s="541">
        <v>845</v>
      </c>
      <c r="D9" s="541">
        <v>11</v>
      </c>
    </row>
    <row r="10" spans="1:4" x14ac:dyDescent="0.2">
      <c r="A10" s="536" t="s">
        <v>694</v>
      </c>
      <c r="B10" s="521">
        <v>1205</v>
      </c>
      <c r="C10" s="541">
        <v>1117</v>
      </c>
      <c r="D10" s="541">
        <v>88</v>
      </c>
    </row>
    <row r="11" spans="1:4" x14ac:dyDescent="0.2">
      <c r="A11" s="508" t="s">
        <v>695</v>
      </c>
      <c r="B11" s="521">
        <v>13</v>
      </c>
      <c r="C11" s="541">
        <v>69</v>
      </c>
      <c r="D11" s="541">
        <v>-56</v>
      </c>
    </row>
    <row r="12" spans="1:4" x14ac:dyDescent="0.2">
      <c r="A12" s="508" t="s">
        <v>696</v>
      </c>
      <c r="B12" s="521">
        <v>34</v>
      </c>
      <c r="C12" s="541">
        <v>173</v>
      </c>
      <c r="D12" s="541">
        <v>-139</v>
      </c>
    </row>
    <row r="13" spans="1:4" x14ac:dyDescent="0.2">
      <c r="A13" s="510" t="s">
        <v>697</v>
      </c>
      <c r="B13" s="521">
        <v>39</v>
      </c>
      <c r="C13" s="541">
        <v>20</v>
      </c>
      <c r="D13" s="541">
        <v>19</v>
      </c>
    </row>
    <row r="14" spans="1:4" x14ac:dyDescent="0.2">
      <c r="A14" s="510" t="s">
        <v>698</v>
      </c>
      <c r="B14" s="521">
        <v>55</v>
      </c>
      <c r="C14" s="696">
        <v>0</v>
      </c>
      <c r="D14" s="541">
        <v>55</v>
      </c>
    </row>
    <row r="15" spans="1:4" x14ac:dyDescent="0.2">
      <c r="A15" s="510" t="s">
        <v>699</v>
      </c>
      <c r="B15" s="521">
        <v>268</v>
      </c>
      <c r="C15" s="541">
        <v>225</v>
      </c>
      <c r="D15" s="541">
        <v>43</v>
      </c>
    </row>
    <row r="16" spans="1:4" x14ac:dyDescent="0.2">
      <c r="B16" s="521"/>
      <c r="C16" s="541"/>
      <c r="D16" s="541"/>
    </row>
    <row r="17" spans="1:4" x14ac:dyDescent="0.2">
      <c r="A17" s="542" t="s">
        <v>815</v>
      </c>
      <c r="B17" s="543">
        <v>13970</v>
      </c>
      <c r="C17" s="544">
        <v>13096</v>
      </c>
      <c r="D17" s="544">
        <v>874</v>
      </c>
    </row>
    <row r="18" spans="1:4" ht="21.2" customHeight="1" x14ac:dyDescent="0.2">
      <c r="A18" s="537" t="s">
        <v>576</v>
      </c>
      <c r="B18" s="545"/>
      <c r="C18" s="545"/>
      <c r="D18" s="506"/>
    </row>
    <row r="20" spans="1:4" x14ac:dyDescent="0.2">
      <c r="B20" s="546"/>
    </row>
  </sheetData>
  <mergeCells count="2">
    <mergeCell ref="A3:C3"/>
    <mergeCell ref="A5:A6"/>
  </mergeCells>
  <pageMargins left="0.75" right="0.75" top="1" bottom="1" header="0.5" footer="0.5"/>
  <pageSetup paperSize="9" fitToHeight="0"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tabColor rgb="FFFFFF00"/>
  </sheetPr>
  <dimension ref="A1:E29"/>
  <sheetViews>
    <sheetView showGridLines="0" zoomScaleNormal="100" workbookViewId="0"/>
  </sheetViews>
  <sheetFormatPr defaultColWidth="9.140625" defaultRowHeight="11.25" x14ac:dyDescent="0.2"/>
  <cols>
    <col min="1" max="1" width="60.7109375" style="510" customWidth="1"/>
    <col min="2" max="3" width="9.7109375" style="508" customWidth="1"/>
    <col min="4" max="16384" width="9.140625" style="508"/>
  </cols>
  <sheetData>
    <row r="1" spans="1:4" ht="12.75" x14ac:dyDescent="0.2">
      <c r="A1" s="507" t="s">
        <v>700</v>
      </c>
    </row>
    <row r="2" spans="1:4" ht="12.75" x14ac:dyDescent="0.2">
      <c r="A2" s="507"/>
    </row>
    <row r="3" spans="1:4" ht="15.75" x14ac:dyDescent="0.25">
      <c r="A3" s="753" t="s">
        <v>816</v>
      </c>
      <c r="B3" s="749"/>
      <c r="C3" s="749"/>
    </row>
    <row r="4" spans="1:4" ht="3.2" customHeight="1" x14ac:dyDescent="0.2"/>
    <row r="5" spans="1:4" x14ac:dyDescent="0.2">
      <c r="A5" s="751"/>
      <c r="B5" s="547">
        <v>2017</v>
      </c>
      <c r="C5" s="512">
        <v>2016</v>
      </c>
      <c r="D5" s="513" t="s">
        <v>651</v>
      </c>
    </row>
    <row r="6" spans="1:4" x14ac:dyDescent="0.2">
      <c r="A6" s="752"/>
      <c r="B6" s="548" t="s">
        <v>0</v>
      </c>
      <c r="C6" s="516" t="s">
        <v>0</v>
      </c>
      <c r="D6" s="516" t="s">
        <v>0</v>
      </c>
    </row>
    <row r="7" spans="1:4" ht="3.2" customHeight="1" x14ac:dyDescent="0.2">
      <c r="B7" s="548"/>
      <c r="C7" s="518"/>
    </row>
    <row r="8" spans="1:4" x14ac:dyDescent="0.2">
      <c r="A8" s="542" t="s">
        <v>701</v>
      </c>
      <c r="B8" s="549">
        <v>646.1</v>
      </c>
      <c r="C8" s="550">
        <v>632.4</v>
      </c>
      <c r="D8" s="551">
        <v>13.700000000000045</v>
      </c>
    </row>
    <row r="9" spans="1:4" ht="3.2" customHeight="1" x14ac:dyDescent="0.2">
      <c r="B9" s="552"/>
      <c r="C9" s="553"/>
      <c r="D9" s="551"/>
    </row>
    <row r="10" spans="1:4" x14ac:dyDescent="0.2">
      <c r="A10" s="554" t="s">
        <v>702</v>
      </c>
      <c r="B10" s="555">
        <v>22.9</v>
      </c>
      <c r="C10" s="556">
        <v>51.6</v>
      </c>
      <c r="D10" s="556">
        <v>-28.700000000000003</v>
      </c>
    </row>
    <row r="11" spans="1:4" x14ac:dyDescent="0.2">
      <c r="A11" s="510" t="s">
        <v>703</v>
      </c>
      <c r="B11" s="548"/>
      <c r="C11" s="553"/>
      <c r="D11" s="557"/>
    </row>
    <row r="12" spans="1:4" x14ac:dyDescent="0.2">
      <c r="A12" s="520" t="s">
        <v>704</v>
      </c>
      <c r="B12" s="548">
        <v>11</v>
      </c>
      <c r="C12" s="553">
        <v>29.1</v>
      </c>
      <c r="D12" s="557">
        <v>-18.100000000000001</v>
      </c>
    </row>
    <row r="13" spans="1:4" x14ac:dyDescent="0.2">
      <c r="A13" s="520" t="s">
        <v>705</v>
      </c>
      <c r="B13" s="548">
        <v>11.1</v>
      </c>
      <c r="C13" s="553">
        <v>12.1</v>
      </c>
      <c r="D13" s="557">
        <v>-1</v>
      </c>
    </row>
    <row r="14" spans="1:4" x14ac:dyDescent="0.2">
      <c r="A14" s="520" t="s">
        <v>706</v>
      </c>
      <c r="B14" s="548"/>
      <c r="C14" s="553"/>
      <c r="D14" s="557"/>
    </row>
    <row r="15" spans="1:4" x14ac:dyDescent="0.2">
      <c r="A15" s="558" t="s">
        <v>707</v>
      </c>
      <c r="B15" s="548">
        <v>0</v>
      </c>
      <c r="C15" s="553">
        <v>7.3</v>
      </c>
      <c r="D15" s="557">
        <v>-7.3</v>
      </c>
    </row>
    <row r="16" spans="1:4" x14ac:dyDescent="0.2">
      <c r="A16" s="524" t="s">
        <v>708</v>
      </c>
      <c r="B16" s="548">
        <v>0.8</v>
      </c>
      <c r="C16" s="553">
        <v>3.2</v>
      </c>
      <c r="D16" s="557">
        <v>-2.4000000000000004</v>
      </c>
    </row>
    <row r="17" spans="1:5" ht="3.2" customHeight="1" x14ac:dyDescent="0.2">
      <c r="B17" s="548"/>
      <c r="C17" s="553"/>
      <c r="D17" s="557"/>
    </row>
    <row r="18" spans="1:5" x14ac:dyDescent="0.2">
      <c r="A18" s="542" t="s">
        <v>709</v>
      </c>
      <c r="B18" s="548"/>
      <c r="C18" s="553"/>
      <c r="D18" s="557"/>
    </row>
    <row r="19" spans="1:5" x14ac:dyDescent="0.2">
      <c r="A19" s="510" t="s">
        <v>710</v>
      </c>
      <c r="B19" s="548">
        <v>0</v>
      </c>
      <c r="C19" s="553">
        <v>20</v>
      </c>
      <c r="D19" s="553">
        <v>-20</v>
      </c>
    </row>
    <row r="20" spans="1:5" x14ac:dyDescent="0.2">
      <c r="A20" s="510" t="s">
        <v>711</v>
      </c>
      <c r="B20" s="548">
        <v>5.3</v>
      </c>
      <c r="C20" s="553">
        <v>5.3</v>
      </c>
      <c r="D20" s="696">
        <v>0</v>
      </c>
    </row>
    <row r="21" spans="1:5" x14ac:dyDescent="0.2">
      <c r="A21" s="510" t="s">
        <v>712</v>
      </c>
      <c r="B21" s="548">
        <v>1.1000000000000001</v>
      </c>
      <c r="C21" s="553">
        <v>1.1000000000000001</v>
      </c>
      <c r="D21" s="696">
        <v>0</v>
      </c>
    </row>
    <row r="22" spans="1:5" x14ac:dyDescent="0.2">
      <c r="A22" s="510" t="s">
        <v>714</v>
      </c>
      <c r="B22" s="548">
        <v>0.1</v>
      </c>
      <c r="C22" s="553">
        <v>0.1</v>
      </c>
      <c r="D22" s="696" t="s">
        <v>533</v>
      </c>
    </row>
    <row r="23" spans="1:5" x14ac:dyDescent="0.2">
      <c r="A23" s="510" t="s">
        <v>713</v>
      </c>
      <c r="B23" s="548">
        <v>2.5</v>
      </c>
      <c r="C23" s="553">
        <v>2.5</v>
      </c>
      <c r="D23" s="696">
        <v>0</v>
      </c>
    </row>
    <row r="24" spans="1:5" x14ac:dyDescent="0.2">
      <c r="A24" s="510" t="s">
        <v>715</v>
      </c>
      <c r="B24" s="559">
        <v>1.9</v>
      </c>
      <c r="C24" s="553" t="s">
        <v>821</v>
      </c>
      <c r="D24" s="696">
        <v>1.9</v>
      </c>
    </row>
    <row r="25" spans="1:5" ht="2.25" customHeight="1" x14ac:dyDescent="0.2">
      <c r="B25" s="549"/>
      <c r="C25" s="553"/>
      <c r="D25" s="560">
        <v>0</v>
      </c>
    </row>
    <row r="26" spans="1:5" x14ac:dyDescent="0.2">
      <c r="A26" s="542" t="s">
        <v>716</v>
      </c>
      <c r="B26" s="549">
        <v>11</v>
      </c>
      <c r="C26" s="561">
        <v>29.1</v>
      </c>
      <c r="D26" s="551">
        <v>-18.100000000000001</v>
      </c>
    </row>
    <row r="27" spans="1:5" ht="35.450000000000003" customHeight="1" x14ac:dyDescent="0.2">
      <c r="A27" s="754" t="s">
        <v>769</v>
      </c>
      <c r="B27" s="755"/>
      <c r="C27" s="755"/>
      <c r="D27" s="755"/>
    </row>
    <row r="28" spans="1:5" ht="15" customHeight="1" x14ac:dyDescent="0.2">
      <c r="A28" s="754" t="s">
        <v>890</v>
      </c>
      <c r="B28" s="755"/>
      <c r="C28" s="755"/>
      <c r="D28" s="755"/>
      <c r="E28" s="562"/>
    </row>
    <row r="29" spans="1:5" ht="13.7" customHeight="1" x14ac:dyDescent="0.2">
      <c r="A29" s="537" t="s">
        <v>576</v>
      </c>
      <c r="B29" s="506"/>
      <c r="C29" s="506"/>
      <c r="D29" s="506"/>
    </row>
  </sheetData>
  <mergeCells count="4">
    <mergeCell ref="A3:C3"/>
    <mergeCell ref="A5:A6"/>
    <mergeCell ref="A27:D27"/>
    <mergeCell ref="A28:D28"/>
  </mergeCells>
  <pageMargins left="0.75" right="0.75" top="1" bottom="1" header="0.5" footer="0.5"/>
  <pageSetup paperSize="9"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tabColor rgb="FFFFFF00"/>
  </sheetPr>
  <dimension ref="A1:L145"/>
  <sheetViews>
    <sheetView showGridLines="0" zoomScaleNormal="100" workbookViewId="0"/>
  </sheetViews>
  <sheetFormatPr defaultColWidth="9" defaultRowHeight="12.75" x14ac:dyDescent="0.2"/>
  <cols>
    <col min="1" max="1" width="32" style="564" customWidth="1"/>
    <col min="2" max="2" width="10.7109375" style="563" customWidth="1"/>
    <col min="3" max="3" width="10.7109375" style="564" customWidth="1"/>
    <col min="4" max="4" width="10.7109375" style="563" customWidth="1"/>
    <col min="5" max="5" width="10.7109375" style="564" customWidth="1"/>
    <col min="6" max="6" width="10.7109375" style="563" customWidth="1"/>
    <col min="7" max="7" width="10.7109375" style="565" customWidth="1"/>
    <col min="8" max="8" width="9" style="563"/>
    <col min="9" max="10" width="9" style="564"/>
    <col min="11" max="16384" width="9" style="563"/>
  </cols>
  <sheetData>
    <row r="1" spans="1:12" x14ac:dyDescent="0.2">
      <c r="A1" s="564" t="s">
        <v>887</v>
      </c>
    </row>
    <row r="2" spans="1:12" ht="15.75" x14ac:dyDescent="0.25">
      <c r="A2" s="756" t="s">
        <v>717</v>
      </c>
      <c r="B2" s="756"/>
      <c r="C2" s="756"/>
      <c r="D2" s="756"/>
      <c r="E2" s="756"/>
      <c r="F2" s="756"/>
      <c r="G2" s="756"/>
    </row>
    <row r="3" spans="1:12" x14ac:dyDescent="0.2">
      <c r="A3" s="757" t="s">
        <v>822</v>
      </c>
      <c r="B3" s="757"/>
      <c r="C3" s="757"/>
      <c r="D3" s="757"/>
      <c r="E3" s="757"/>
      <c r="F3" s="757"/>
      <c r="G3" s="757"/>
    </row>
    <row r="4" spans="1:12" ht="3.2" customHeight="1" x14ac:dyDescent="0.2">
      <c r="G4" s="564"/>
    </row>
    <row r="5" spans="1:12" ht="12.75" customHeight="1" x14ac:dyDescent="0.2">
      <c r="A5" s="567"/>
      <c r="B5" s="758" t="s">
        <v>490</v>
      </c>
      <c r="C5" s="758" t="s">
        <v>823</v>
      </c>
      <c r="D5" s="760" t="s">
        <v>718</v>
      </c>
      <c r="E5" s="760"/>
      <c r="F5" s="761" t="s">
        <v>719</v>
      </c>
      <c r="G5" s="568"/>
    </row>
    <row r="6" spans="1:12" ht="45" customHeight="1" x14ac:dyDescent="0.2">
      <c r="A6" s="569"/>
      <c r="B6" s="759"/>
      <c r="C6" s="759"/>
      <c r="D6" s="570" t="s">
        <v>720</v>
      </c>
      <c r="E6" s="758" t="s">
        <v>721</v>
      </c>
      <c r="F6" s="762"/>
      <c r="G6" s="763" t="s">
        <v>722</v>
      </c>
    </row>
    <row r="7" spans="1:12" x14ac:dyDescent="0.2">
      <c r="A7" s="569"/>
      <c r="B7" s="759"/>
      <c r="C7" s="759"/>
      <c r="D7" s="570" t="s">
        <v>723</v>
      </c>
      <c r="E7" s="759"/>
      <c r="F7" s="762"/>
      <c r="G7" s="763"/>
    </row>
    <row r="8" spans="1:12" x14ac:dyDescent="0.2">
      <c r="A8" s="571"/>
      <c r="B8" s="572" t="s">
        <v>0</v>
      </c>
      <c r="C8" s="572" t="s">
        <v>0</v>
      </c>
      <c r="D8" s="570" t="s">
        <v>0</v>
      </c>
      <c r="E8" s="572" t="s">
        <v>0</v>
      </c>
      <c r="F8" s="570" t="s">
        <v>0</v>
      </c>
      <c r="G8" s="663" t="s">
        <v>0</v>
      </c>
    </row>
    <row r="9" spans="1:12" x14ac:dyDescent="0.2">
      <c r="A9" s="573" t="s">
        <v>724</v>
      </c>
      <c r="B9" s="569"/>
      <c r="C9" s="571"/>
      <c r="D9" s="574"/>
      <c r="E9" s="571"/>
      <c r="F9" s="574"/>
      <c r="G9" s="575"/>
      <c r="J9" s="571"/>
    </row>
    <row r="10" spans="1:12" s="564" customFormat="1" ht="3.2" customHeight="1" x14ac:dyDescent="0.2">
      <c r="A10" s="573"/>
      <c r="B10" s="571"/>
      <c r="C10" s="571"/>
      <c r="D10" s="571"/>
      <c r="E10" s="571"/>
      <c r="F10" s="571"/>
      <c r="G10" s="580"/>
      <c r="J10" s="571"/>
    </row>
    <row r="11" spans="1:12" s="564" customFormat="1" ht="12.2" customHeight="1" x14ac:dyDescent="0.2">
      <c r="A11" s="576" t="s">
        <v>725</v>
      </c>
      <c r="B11" s="577"/>
      <c r="C11" s="577"/>
      <c r="D11" s="577"/>
      <c r="E11" s="577"/>
      <c r="F11" s="577"/>
      <c r="G11" s="578"/>
      <c r="J11" s="571"/>
    </row>
    <row r="12" spans="1:12" s="564" customFormat="1" ht="12.2" customHeight="1" x14ac:dyDescent="0.2">
      <c r="A12" s="569" t="s">
        <v>824</v>
      </c>
      <c r="B12" s="665"/>
      <c r="C12" s="577"/>
      <c r="D12" s="577"/>
      <c r="E12" s="577"/>
      <c r="F12" s="577"/>
      <c r="G12" s="580"/>
      <c r="I12" s="566"/>
      <c r="L12" s="571"/>
    </row>
    <row r="13" spans="1:12" s="564" customFormat="1" ht="12.2" customHeight="1" x14ac:dyDescent="0.2">
      <c r="A13" s="579" t="s">
        <v>825</v>
      </c>
      <c r="B13" s="577">
        <v>1.3049999999999999</v>
      </c>
      <c r="C13" s="577">
        <v>0</v>
      </c>
      <c r="D13" s="577" t="s">
        <v>533</v>
      </c>
      <c r="E13" s="577">
        <v>1.6</v>
      </c>
      <c r="F13" s="577">
        <f>SUM(B13:E13)</f>
        <v>2.9050000000000002</v>
      </c>
      <c r="G13" s="580" t="s">
        <v>533</v>
      </c>
      <c r="I13" s="566"/>
      <c r="K13" s="566"/>
      <c r="L13" s="571"/>
    </row>
    <row r="14" spans="1:12" s="564" customFormat="1" ht="3.2" customHeight="1" x14ac:dyDescent="0.2">
      <c r="A14" s="573"/>
      <c r="B14" s="571"/>
      <c r="C14" s="571"/>
      <c r="D14" s="571"/>
      <c r="E14" s="571"/>
      <c r="F14" s="571"/>
      <c r="G14" s="666"/>
      <c r="J14" s="571"/>
    </row>
    <row r="15" spans="1:12" s="564" customFormat="1" ht="12.75" customHeight="1" x14ac:dyDescent="0.2">
      <c r="A15" s="573" t="s">
        <v>726</v>
      </c>
      <c r="B15" s="581"/>
      <c r="C15" s="582">
        <v>0</v>
      </c>
      <c r="D15" s="582">
        <f>SUM(D10:D14)</f>
        <v>0</v>
      </c>
      <c r="E15" s="582">
        <v>1.6</v>
      </c>
      <c r="F15" s="582"/>
      <c r="G15" s="667" t="s">
        <v>533</v>
      </c>
    </row>
    <row r="16" spans="1:12" s="564" customFormat="1" ht="12.75" customHeight="1" x14ac:dyDescent="0.2">
      <c r="B16" s="563"/>
      <c r="D16" s="563"/>
      <c r="F16" s="563"/>
      <c r="G16" s="578"/>
    </row>
    <row r="17" spans="1:10" s="564" customFormat="1" ht="12.2" customHeight="1" x14ac:dyDescent="0.2">
      <c r="A17" s="573" t="s">
        <v>826</v>
      </c>
      <c r="B17" s="577"/>
      <c r="C17" s="577"/>
      <c r="D17" s="577"/>
      <c r="E17" s="577"/>
      <c r="F17" s="577"/>
      <c r="G17" s="578"/>
      <c r="I17" s="566"/>
      <c r="J17" s="571"/>
    </row>
    <row r="18" spans="1:10" s="564" customFormat="1" ht="3.2" customHeight="1" x14ac:dyDescent="0.2">
      <c r="A18" s="573"/>
      <c r="B18" s="571"/>
      <c r="C18" s="571"/>
      <c r="D18" s="571"/>
      <c r="E18" s="571"/>
      <c r="F18" s="571"/>
      <c r="G18" s="578"/>
      <c r="J18" s="571"/>
    </row>
    <row r="19" spans="1:10" x14ac:dyDescent="0.2">
      <c r="A19" s="576" t="s">
        <v>827</v>
      </c>
      <c r="G19" s="578"/>
    </row>
    <row r="20" spans="1:10" x14ac:dyDescent="0.2">
      <c r="A20" s="569" t="s">
        <v>828</v>
      </c>
      <c r="B20" s="577">
        <v>0.94</v>
      </c>
      <c r="C20" s="668" t="s">
        <v>533</v>
      </c>
      <c r="D20" s="669" t="s">
        <v>533</v>
      </c>
      <c r="E20" s="577">
        <v>0.8</v>
      </c>
      <c r="F20" s="577">
        <f>SUM(B20:E20)</f>
        <v>1.74</v>
      </c>
      <c r="G20" s="578">
        <v>0.8</v>
      </c>
    </row>
    <row r="21" spans="1:10" s="564" customFormat="1" ht="3.2" customHeight="1" x14ac:dyDescent="0.2">
      <c r="A21" s="573"/>
      <c r="B21" s="670"/>
      <c r="C21" s="670"/>
      <c r="D21" s="670"/>
      <c r="E21" s="670"/>
      <c r="F21" s="670"/>
      <c r="G21" s="578"/>
      <c r="J21" s="571"/>
    </row>
    <row r="22" spans="1:10" s="564" customFormat="1" x14ac:dyDescent="0.2">
      <c r="A22" s="573" t="s">
        <v>829</v>
      </c>
      <c r="B22" s="563"/>
      <c r="C22" s="582" t="s">
        <v>533</v>
      </c>
      <c r="D22" s="582" t="s">
        <v>533</v>
      </c>
      <c r="E22" s="582">
        <v>0.8</v>
      </c>
      <c r="F22" s="563"/>
      <c r="G22" s="671">
        <v>0.8</v>
      </c>
      <c r="J22" s="571"/>
    </row>
    <row r="23" spans="1:10" s="564" customFormat="1" ht="3.2" customHeight="1" x14ac:dyDescent="0.2">
      <c r="B23" s="563"/>
      <c r="D23" s="563"/>
      <c r="F23" s="563"/>
      <c r="G23" s="578"/>
      <c r="J23" s="571"/>
    </row>
    <row r="24" spans="1:10" s="564" customFormat="1" ht="12.2" customHeight="1" x14ac:dyDescent="0.2">
      <c r="A24" s="672" t="s">
        <v>656</v>
      </c>
      <c r="B24" s="563"/>
      <c r="D24" s="563"/>
      <c r="F24" s="563"/>
      <c r="G24" s="667">
        <v>0.8</v>
      </c>
      <c r="J24" s="571"/>
    </row>
    <row r="25" spans="1:10" s="564" customFormat="1" ht="12.2" customHeight="1" x14ac:dyDescent="0.2">
      <c r="B25" s="563"/>
      <c r="D25" s="563"/>
      <c r="F25" s="563"/>
      <c r="J25" s="571"/>
    </row>
    <row r="26" spans="1:10" s="564" customFormat="1" ht="12.2" customHeight="1" x14ac:dyDescent="0.2">
      <c r="B26" s="563"/>
      <c r="D26" s="563"/>
      <c r="F26" s="563"/>
      <c r="H26" s="577"/>
      <c r="I26" s="577"/>
      <c r="J26" s="571"/>
    </row>
    <row r="27" spans="1:10" s="564" customFormat="1" ht="3.2" customHeight="1" x14ac:dyDescent="0.2">
      <c r="B27" s="563"/>
      <c r="D27" s="563"/>
      <c r="F27" s="563"/>
      <c r="J27" s="571"/>
    </row>
    <row r="28" spans="1:10" s="564" customFormat="1" ht="12.2" customHeight="1" x14ac:dyDescent="0.2">
      <c r="B28" s="563"/>
      <c r="D28" s="563"/>
      <c r="F28" s="563"/>
      <c r="J28" s="571"/>
    </row>
    <row r="29" spans="1:10" s="564" customFormat="1" ht="12.2" customHeight="1" x14ac:dyDescent="0.2">
      <c r="B29" s="563"/>
      <c r="D29" s="563"/>
      <c r="F29" s="563"/>
      <c r="J29" s="571"/>
    </row>
    <row r="30" spans="1:10" s="564" customFormat="1" ht="3.2" customHeight="1" x14ac:dyDescent="0.2">
      <c r="B30" s="563"/>
      <c r="D30" s="563"/>
      <c r="F30" s="563"/>
    </row>
    <row r="31" spans="1:10" ht="12.2" customHeight="1" x14ac:dyDescent="0.2">
      <c r="G31" s="564"/>
    </row>
    <row r="32" spans="1:10" s="564" customFormat="1" ht="12.2" customHeight="1" x14ac:dyDescent="0.2">
      <c r="B32" s="563"/>
      <c r="D32" s="563"/>
      <c r="F32" s="563"/>
      <c r="H32" s="577"/>
      <c r="I32" s="577"/>
      <c r="J32" s="571"/>
    </row>
    <row r="33" spans="2:10" s="564" customFormat="1" ht="12.2" customHeight="1" x14ac:dyDescent="0.2">
      <c r="B33" s="563"/>
      <c r="D33" s="563"/>
      <c r="F33" s="563"/>
      <c r="H33" s="577"/>
      <c r="I33" s="577"/>
      <c r="J33" s="571"/>
    </row>
    <row r="34" spans="2:10" s="564" customFormat="1" ht="12.2" customHeight="1" x14ac:dyDescent="0.2">
      <c r="B34" s="563"/>
      <c r="D34" s="563"/>
      <c r="F34" s="563"/>
      <c r="H34" s="577"/>
      <c r="I34" s="577"/>
      <c r="J34" s="571"/>
    </row>
    <row r="35" spans="2:10" s="564" customFormat="1" ht="12.2" customHeight="1" x14ac:dyDescent="0.2">
      <c r="B35" s="563"/>
      <c r="D35" s="563"/>
      <c r="F35" s="563"/>
      <c r="H35" s="577"/>
      <c r="I35" s="577"/>
      <c r="J35" s="571"/>
    </row>
    <row r="36" spans="2:10" ht="12.75" customHeight="1" x14ac:dyDescent="0.2">
      <c r="G36" s="564"/>
    </row>
    <row r="37" spans="2:10" ht="12.75" customHeight="1" x14ac:dyDescent="0.2">
      <c r="G37" s="564"/>
      <c r="J37" s="571"/>
    </row>
    <row r="38" spans="2:10" s="564" customFormat="1" ht="3.2" customHeight="1" x14ac:dyDescent="0.2">
      <c r="B38" s="563"/>
      <c r="D38" s="563"/>
      <c r="F38" s="563"/>
      <c r="J38" s="571"/>
    </row>
    <row r="39" spans="2:10" s="564" customFormat="1" ht="12.2" customHeight="1" x14ac:dyDescent="0.2">
      <c r="B39" s="563"/>
      <c r="D39" s="563"/>
      <c r="F39" s="563"/>
      <c r="J39" s="571"/>
    </row>
    <row r="40" spans="2:10" s="564" customFormat="1" ht="12.2" customHeight="1" x14ac:dyDescent="0.2">
      <c r="B40" s="563"/>
      <c r="D40" s="563"/>
      <c r="F40" s="563"/>
      <c r="J40" s="571"/>
    </row>
    <row r="41" spans="2:10" s="564" customFormat="1" ht="3.2" customHeight="1" x14ac:dyDescent="0.2">
      <c r="B41" s="563"/>
      <c r="D41" s="563"/>
      <c r="F41" s="563"/>
      <c r="J41" s="571"/>
    </row>
    <row r="42" spans="2:10" s="564" customFormat="1" ht="12.2" customHeight="1" x14ac:dyDescent="0.2">
      <c r="B42" s="563"/>
      <c r="D42" s="563"/>
      <c r="F42" s="563"/>
      <c r="J42" s="571"/>
    </row>
    <row r="43" spans="2:10" s="564" customFormat="1" ht="12.2" customHeight="1" x14ac:dyDescent="0.2">
      <c r="B43" s="563"/>
      <c r="D43" s="563"/>
      <c r="F43" s="563"/>
      <c r="J43" s="571"/>
    </row>
    <row r="44" spans="2:10" s="564" customFormat="1" ht="3.2" customHeight="1" x14ac:dyDescent="0.2">
      <c r="B44" s="563"/>
      <c r="D44" s="563"/>
      <c r="F44" s="563"/>
      <c r="J44" s="571"/>
    </row>
    <row r="45" spans="2:10" s="564" customFormat="1" x14ac:dyDescent="0.2">
      <c r="B45" s="563"/>
      <c r="D45" s="563"/>
      <c r="F45" s="563"/>
    </row>
    <row r="46" spans="2:10" s="564" customFormat="1" x14ac:dyDescent="0.2">
      <c r="B46" s="563"/>
      <c r="D46" s="563"/>
      <c r="F46" s="563"/>
    </row>
    <row r="47" spans="2:10" x14ac:dyDescent="0.2">
      <c r="G47" s="564"/>
    </row>
    <row r="48" spans="2:10" x14ac:dyDescent="0.2">
      <c r="G48" s="564"/>
    </row>
    <row r="49" spans="7:7" x14ac:dyDescent="0.2">
      <c r="G49" s="564"/>
    </row>
    <row r="50" spans="7:7" x14ac:dyDescent="0.2">
      <c r="G50" s="564"/>
    </row>
    <row r="51" spans="7:7" x14ac:dyDescent="0.2">
      <c r="G51" s="564"/>
    </row>
    <row r="52" spans="7:7" x14ac:dyDescent="0.2">
      <c r="G52" s="564"/>
    </row>
    <row r="53" spans="7:7" x14ac:dyDescent="0.2">
      <c r="G53" s="564"/>
    </row>
    <row r="54" spans="7:7" x14ac:dyDescent="0.2">
      <c r="G54" s="564"/>
    </row>
    <row r="55" spans="7:7" x14ac:dyDescent="0.2">
      <c r="G55" s="564"/>
    </row>
    <row r="56" spans="7:7" x14ac:dyDescent="0.2">
      <c r="G56" s="564"/>
    </row>
    <row r="57" spans="7:7" x14ac:dyDescent="0.2">
      <c r="G57" s="564"/>
    </row>
    <row r="58" spans="7:7" x14ac:dyDescent="0.2">
      <c r="G58" s="564"/>
    </row>
    <row r="59" spans="7:7" x14ac:dyDescent="0.2">
      <c r="G59" s="564"/>
    </row>
    <row r="60" spans="7:7" x14ac:dyDescent="0.2">
      <c r="G60" s="564"/>
    </row>
    <row r="61" spans="7:7" x14ac:dyDescent="0.2">
      <c r="G61" s="564"/>
    </row>
    <row r="62" spans="7:7" x14ac:dyDescent="0.2">
      <c r="G62" s="564"/>
    </row>
    <row r="63" spans="7:7" x14ac:dyDescent="0.2">
      <c r="G63" s="564"/>
    </row>
    <row r="64" spans="7:7" x14ac:dyDescent="0.2">
      <c r="G64" s="564"/>
    </row>
    <row r="65" spans="7:7" x14ac:dyDescent="0.2">
      <c r="G65" s="564"/>
    </row>
    <row r="66" spans="7:7" x14ac:dyDescent="0.2">
      <c r="G66" s="564"/>
    </row>
    <row r="67" spans="7:7" x14ac:dyDescent="0.2">
      <c r="G67" s="564"/>
    </row>
    <row r="68" spans="7:7" x14ac:dyDescent="0.2">
      <c r="G68" s="564"/>
    </row>
    <row r="69" spans="7:7" x14ac:dyDescent="0.2">
      <c r="G69" s="564"/>
    </row>
    <row r="70" spans="7:7" x14ac:dyDescent="0.2">
      <c r="G70" s="564"/>
    </row>
    <row r="71" spans="7:7" x14ac:dyDescent="0.2">
      <c r="G71" s="564"/>
    </row>
    <row r="72" spans="7:7" x14ac:dyDescent="0.2">
      <c r="G72" s="564"/>
    </row>
    <row r="73" spans="7:7" x14ac:dyDescent="0.2">
      <c r="G73" s="564"/>
    </row>
    <row r="74" spans="7:7" x14ac:dyDescent="0.2">
      <c r="G74" s="564"/>
    </row>
    <row r="75" spans="7:7" x14ac:dyDescent="0.2">
      <c r="G75" s="564"/>
    </row>
    <row r="76" spans="7:7" x14ac:dyDescent="0.2">
      <c r="G76" s="564"/>
    </row>
    <row r="77" spans="7:7" x14ac:dyDescent="0.2">
      <c r="G77" s="564"/>
    </row>
    <row r="78" spans="7:7" x14ac:dyDescent="0.2">
      <c r="G78" s="564"/>
    </row>
    <row r="79" spans="7:7" x14ac:dyDescent="0.2">
      <c r="G79" s="564"/>
    </row>
    <row r="80" spans="7:7" x14ac:dyDescent="0.2">
      <c r="G80" s="564"/>
    </row>
    <row r="81" spans="7:7" x14ac:dyDescent="0.2">
      <c r="G81" s="564"/>
    </row>
    <row r="82" spans="7:7" x14ac:dyDescent="0.2">
      <c r="G82" s="564"/>
    </row>
    <row r="83" spans="7:7" x14ac:dyDescent="0.2">
      <c r="G83" s="564"/>
    </row>
    <row r="84" spans="7:7" x14ac:dyDescent="0.2">
      <c r="G84" s="564"/>
    </row>
    <row r="85" spans="7:7" x14ac:dyDescent="0.2">
      <c r="G85" s="564"/>
    </row>
    <row r="86" spans="7:7" x14ac:dyDescent="0.2">
      <c r="G86" s="564"/>
    </row>
    <row r="87" spans="7:7" x14ac:dyDescent="0.2">
      <c r="G87" s="564"/>
    </row>
    <row r="88" spans="7:7" x14ac:dyDescent="0.2">
      <c r="G88" s="564"/>
    </row>
    <row r="89" spans="7:7" x14ac:dyDescent="0.2">
      <c r="G89" s="564"/>
    </row>
    <row r="90" spans="7:7" x14ac:dyDescent="0.2">
      <c r="G90" s="564"/>
    </row>
    <row r="91" spans="7:7" x14ac:dyDescent="0.2">
      <c r="G91" s="564"/>
    </row>
    <row r="92" spans="7:7" x14ac:dyDescent="0.2">
      <c r="G92" s="564"/>
    </row>
    <row r="93" spans="7:7" x14ac:dyDescent="0.2">
      <c r="G93" s="564"/>
    </row>
    <row r="94" spans="7:7" x14ac:dyDescent="0.2">
      <c r="G94" s="564"/>
    </row>
    <row r="95" spans="7:7" x14ac:dyDescent="0.2">
      <c r="G95" s="564"/>
    </row>
    <row r="96" spans="7:7" x14ac:dyDescent="0.2">
      <c r="G96" s="564"/>
    </row>
    <row r="97" spans="7:7" x14ac:dyDescent="0.2">
      <c r="G97" s="564"/>
    </row>
    <row r="98" spans="7:7" x14ac:dyDescent="0.2">
      <c r="G98" s="564"/>
    </row>
    <row r="99" spans="7:7" x14ac:dyDescent="0.2">
      <c r="G99" s="564"/>
    </row>
    <row r="100" spans="7:7" x14ac:dyDescent="0.2">
      <c r="G100" s="564"/>
    </row>
    <row r="101" spans="7:7" x14ac:dyDescent="0.2">
      <c r="G101" s="564"/>
    </row>
    <row r="102" spans="7:7" x14ac:dyDescent="0.2">
      <c r="G102" s="564"/>
    </row>
    <row r="103" spans="7:7" x14ac:dyDescent="0.2">
      <c r="G103" s="564"/>
    </row>
    <row r="104" spans="7:7" x14ac:dyDescent="0.2">
      <c r="G104" s="564"/>
    </row>
    <row r="105" spans="7:7" x14ac:dyDescent="0.2">
      <c r="G105" s="564"/>
    </row>
    <row r="106" spans="7:7" x14ac:dyDescent="0.2">
      <c r="G106" s="564"/>
    </row>
    <row r="107" spans="7:7" x14ac:dyDescent="0.2">
      <c r="G107" s="564"/>
    </row>
    <row r="108" spans="7:7" x14ac:dyDescent="0.2">
      <c r="G108" s="564"/>
    </row>
    <row r="109" spans="7:7" x14ac:dyDescent="0.2">
      <c r="G109" s="564"/>
    </row>
    <row r="110" spans="7:7" x14ac:dyDescent="0.2">
      <c r="G110" s="564"/>
    </row>
    <row r="111" spans="7:7" x14ac:dyDescent="0.2">
      <c r="G111" s="564"/>
    </row>
    <row r="112" spans="7:7" x14ac:dyDescent="0.2">
      <c r="G112" s="564"/>
    </row>
    <row r="113" spans="7:7" x14ac:dyDescent="0.2">
      <c r="G113" s="564"/>
    </row>
    <row r="114" spans="7:7" x14ac:dyDescent="0.2">
      <c r="G114" s="564"/>
    </row>
    <row r="115" spans="7:7" x14ac:dyDescent="0.2">
      <c r="G115" s="564"/>
    </row>
    <row r="116" spans="7:7" x14ac:dyDescent="0.2">
      <c r="G116" s="564"/>
    </row>
    <row r="117" spans="7:7" x14ac:dyDescent="0.2">
      <c r="G117" s="564"/>
    </row>
    <row r="118" spans="7:7" x14ac:dyDescent="0.2">
      <c r="G118" s="564"/>
    </row>
    <row r="119" spans="7:7" x14ac:dyDescent="0.2">
      <c r="G119" s="564"/>
    </row>
    <row r="120" spans="7:7" x14ac:dyDescent="0.2">
      <c r="G120" s="564"/>
    </row>
    <row r="121" spans="7:7" x14ac:dyDescent="0.2">
      <c r="G121" s="564"/>
    </row>
    <row r="122" spans="7:7" x14ac:dyDescent="0.2">
      <c r="G122" s="564"/>
    </row>
    <row r="123" spans="7:7" x14ac:dyDescent="0.2">
      <c r="G123" s="564"/>
    </row>
    <row r="124" spans="7:7" x14ac:dyDescent="0.2">
      <c r="G124" s="564"/>
    </row>
    <row r="125" spans="7:7" x14ac:dyDescent="0.2">
      <c r="G125" s="564"/>
    </row>
    <row r="126" spans="7:7" x14ac:dyDescent="0.2">
      <c r="G126" s="564"/>
    </row>
    <row r="127" spans="7:7" x14ac:dyDescent="0.2">
      <c r="G127" s="564"/>
    </row>
    <row r="128" spans="7:7" x14ac:dyDescent="0.2">
      <c r="G128" s="564"/>
    </row>
    <row r="129" spans="7:7" x14ac:dyDescent="0.2">
      <c r="G129" s="564"/>
    </row>
    <row r="130" spans="7:7" x14ac:dyDescent="0.2">
      <c r="G130" s="564"/>
    </row>
    <row r="131" spans="7:7" x14ac:dyDescent="0.2">
      <c r="G131" s="564"/>
    </row>
    <row r="132" spans="7:7" x14ac:dyDescent="0.2">
      <c r="G132" s="564"/>
    </row>
    <row r="133" spans="7:7" x14ac:dyDescent="0.2">
      <c r="G133" s="564"/>
    </row>
    <row r="134" spans="7:7" x14ac:dyDescent="0.2">
      <c r="G134" s="564"/>
    </row>
    <row r="135" spans="7:7" x14ac:dyDescent="0.2">
      <c r="G135" s="564"/>
    </row>
    <row r="136" spans="7:7" x14ac:dyDescent="0.2">
      <c r="G136" s="564"/>
    </row>
    <row r="137" spans="7:7" x14ac:dyDescent="0.2">
      <c r="G137" s="564"/>
    </row>
    <row r="138" spans="7:7" x14ac:dyDescent="0.2">
      <c r="G138" s="564"/>
    </row>
    <row r="139" spans="7:7" x14ac:dyDescent="0.2">
      <c r="G139" s="564"/>
    </row>
    <row r="140" spans="7:7" x14ac:dyDescent="0.2">
      <c r="G140" s="564"/>
    </row>
    <row r="141" spans="7:7" x14ac:dyDescent="0.2">
      <c r="G141" s="564"/>
    </row>
    <row r="142" spans="7:7" x14ac:dyDescent="0.2">
      <c r="G142" s="564"/>
    </row>
    <row r="143" spans="7:7" x14ac:dyDescent="0.2">
      <c r="G143" s="564"/>
    </row>
    <row r="144" spans="7:7" x14ac:dyDescent="0.2">
      <c r="G144" s="564"/>
    </row>
    <row r="145" spans="7:7" x14ac:dyDescent="0.2">
      <c r="G145" s="564"/>
    </row>
  </sheetData>
  <mergeCells count="8">
    <mergeCell ref="A2:G2"/>
    <mergeCell ref="A3:G3"/>
    <mergeCell ref="B5:B7"/>
    <mergeCell ref="C5:C7"/>
    <mergeCell ref="D5:E5"/>
    <mergeCell ref="F5:F7"/>
    <mergeCell ref="E6:E7"/>
    <mergeCell ref="G6:G7"/>
  </mergeCells>
  <pageMargins left="0.75" right="0.75" top="1" bottom="1" header="0.5" footer="0.5"/>
  <pageSetup paperSize="9" scale="90"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8">
    <tabColor rgb="FFFFFF00"/>
  </sheetPr>
  <dimension ref="A1:H198"/>
  <sheetViews>
    <sheetView showGridLines="0" zoomScale="120" zoomScaleNormal="120" workbookViewId="0"/>
  </sheetViews>
  <sheetFormatPr defaultColWidth="9.140625" defaultRowHeight="11.25" x14ac:dyDescent="0.2"/>
  <cols>
    <col min="1" max="1" width="55.42578125" style="510" customWidth="1"/>
    <col min="2" max="2" width="9.7109375" style="510" customWidth="1"/>
    <col min="3" max="4" width="9.7109375" style="508" customWidth="1"/>
    <col min="5" max="16384" width="9.140625" style="508"/>
  </cols>
  <sheetData>
    <row r="1" spans="1:5" ht="12.75" x14ac:dyDescent="0.2">
      <c r="A1" s="507" t="s">
        <v>727</v>
      </c>
    </row>
    <row r="2" spans="1:5" ht="12.75" x14ac:dyDescent="0.2">
      <c r="A2" s="507"/>
    </row>
    <row r="3" spans="1:5" ht="15.75" x14ac:dyDescent="0.25">
      <c r="A3" s="753" t="s">
        <v>728</v>
      </c>
      <c r="B3" s="753"/>
      <c r="C3" s="749"/>
      <c r="D3" s="749"/>
    </row>
    <row r="4" spans="1:5" s="645" customFormat="1" ht="14.25" x14ac:dyDescent="0.2">
      <c r="A4" s="764" t="s">
        <v>830</v>
      </c>
      <c r="B4" s="764"/>
      <c r="C4" s="764"/>
      <c r="D4" s="764"/>
    </row>
    <row r="5" spans="1:5" x14ac:dyDescent="0.2">
      <c r="A5" s="751"/>
      <c r="B5" s="512"/>
      <c r="C5" s="538">
        <v>2018</v>
      </c>
      <c r="D5" s="512">
        <v>2017</v>
      </c>
    </row>
    <row r="6" spans="1:5" x14ac:dyDescent="0.2">
      <c r="A6" s="752"/>
      <c r="B6" s="516"/>
      <c r="C6" s="539" t="s">
        <v>0</v>
      </c>
      <c r="D6" s="516" t="s">
        <v>0</v>
      </c>
    </row>
    <row r="7" spans="1:5" x14ac:dyDescent="0.2">
      <c r="B7" s="540"/>
      <c r="C7" s="515"/>
      <c r="D7" s="518"/>
    </row>
    <row r="8" spans="1:5" x14ac:dyDescent="0.2">
      <c r="A8" s="554" t="s">
        <v>729</v>
      </c>
      <c r="B8" s="583"/>
      <c r="C8" s="525">
        <v>20</v>
      </c>
      <c r="D8" s="584">
        <v>20</v>
      </c>
    </row>
    <row r="9" spans="1:5" x14ac:dyDescent="0.2">
      <c r="A9" s="510" t="s">
        <v>730</v>
      </c>
      <c r="B9" s="540"/>
      <c r="C9" s="531">
        <v>18</v>
      </c>
      <c r="D9" s="585" t="s">
        <v>731</v>
      </c>
    </row>
    <row r="10" spans="1:5" x14ac:dyDescent="0.2">
      <c r="A10" s="510" t="s">
        <v>732</v>
      </c>
      <c r="B10" s="540"/>
      <c r="C10" s="521">
        <v>0</v>
      </c>
      <c r="D10" s="586">
        <v>0</v>
      </c>
      <c r="E10" s="587"/>
    </row>
    <row r="11" spans="1:5" ht="3.2" customHeight="1" x14ac:dyDescent="0.2">
      <c r="B11" s="540"/>
      <c r="C11" s="521"/>
      <c r="D11" s="586">
        <v>88</v>
      </c>
    </row>
    <row r="12" spans="1:5" x14ac:dyDescent="0.2">
      <c r="A12" s="542" t="s">
        <v>733</v>
      </c>
      <c r="B12" s="588"/>
      <c r="C12" s="529">
        <v>39</v>
      </c>
      <c r="D12" s="589">
        <v>20</v>
      </c>
    </row>
    <row r="13" spans="1:5" s="536" customFormat="1" ht="18" customHeight="1" x14ac:dyDescent="0.2">
      <c r="A13" s="765" t="s">
        <v>770</v>
      </c>
      <c r="B13" s="766"/>
      <c r="C13" s="766"/>
      <c r="D13" s="766"/>
    </row>
    <row r="14" spans="1:5" ht="15.75" customHeight="1" x14ac:dyDescent="0.2">
      <c r="A14" s="590" t="s">
        <v>734</v>
      </c>
      <c r="B14" s="590"/>
      <c r="C14" s="506"/>
      <c r="D14" s="506"/>
    </row>
    <row r="17" spans="1:8" ht="15" x14ac:dyDescent="0.2">
      <c r="A17" s="591"/>
    </row>
    <row r="18" spans="1:8" s="510" customFormat="1" ht="125.45" customHeight="1" x14ac:dyDescent="0.2">
      <c r="A18" s="591"/>
      <c r="C18" s="508"/>
      <c r="D18" s="508"/>
      <c r="E18" s="508"/>
      <c r="F18" s="508"/>
      <c r="G18" s="508"/>
      <c r="H18" s="508"/>
    </row>
    <row r="109" spans="6:8" x14ac:dyDescent="0.2">
      <c r="F109" s="508">
        <v>2.7</v>
      </c>
      <c r="H109" s="508">
        <v>2.7</v>
      </c>
    </row>
    <row r="198" spans="8:8" x14ac:dyDescent="0.2">
      <c r="H198" s="508">
        <v>324</v>
      </c>
    </row>
  </sheetData>
  <mergeCells count="4">
    <mergeCell ref="A3:D3"/>
    <mergeCell ref="A4:D4"/>
    <mergeCell ref="A5:A6"/>
    <mergeCell ref="A13:D13"/>
  </mergeCells>
  <pageMargins left="0.75" right="0.75" top="1" bottom="1" header="0.5" footer="0.5"/>
  <pageSetup paperSize="9"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9">
    <tabColor rgb="FFFFFF00"/>
  </sheetPr>
  <dimension ref="A1:G180"/>
  <sheetViews>
    <sheetView showGridLines="0" zoomScale="130" zoomScaleNormal="130" workbookViewId="0"/>
  </sheetViews>
  <sheetFormatPr defaultColWidth="9.140625" defaultRowHeight="11.25" x14ac:dyDescent="0.2"/>
  <cols>
    <col min="1" max="1" width="55.42578125" style="510" customWidth="1"/>
    <col min="2" max="3" width="9.7109375" style="508" customWidth="1"/>
    <col min="4" max="16384" width="9.140625" style="508"/>
  </cols>
  <sheetData>
    <row r="1" spans="1:4" ht="12.75" x14ac:dyDescent="0.2">
      <c r="A1" s="507" t="s">
        <v>735</v>
      </c>
    </row>
    <row r="2" spans="1:4" ht="12.75" x14ac:dyDescent="0.2">
      <c r="A2" s="507"/>
    </row>
    <row r="3" spans="1:4" ht="15.75" x14ac:dyDescent="0.25">
      <c r="A3" s="753" t="s">
        <v>736</v>
      </c>
      <c r="B3" s="749"/>
      <c r="C3" s="749"/>
      <c r="D3" s="767"/>
    </row>
    <row r="4" spans="1:4" s="645" customFormat="1" ht="14.25" x14ac:dyDescent="0.2">
      <c r="A4" s="764" t="s">
        <v>830</v>
      </c>
      <c r="B4" s="764"/>
      <c r="C4" s="764"/>
      <c r="D4" s="764"/>
    </row>
    <row r="5" spans="1:4" x14ac:dyDescent="0.2">
      <c r="A5" s="751"/>
      <c r="B5" s="512"/>
      <c r="C5" s="538">
        <v>2017</v>
      </c>
      <c r="D5" s="512">
        <v>2016</v>
      </c>
    </row>
    <row r="6" spans="1:4" x14ac:dyDescent="0.2">
      <c r="A6" s="752"/>
      <c r="B6" s="516"/>
      <c r="C6" s="539" t="s">
        <v>0</v>
      </c>
      <c r="D6" s="516" t="s">
        <v>0</v>
      </c>
    </row>
    <row r="7" spans="1:4" ht="3.2" customHeight="1" x14ac:dyDescent="0.2">
      <c r="B7" s="540"/>
      <c r="C7" s="515"/>
      <c r="D7" s="518"/>
    </row>
    <row r="8" spans="1:4" x14ac:dyDescent="0.2">
      <c r="A8" s="554" t="s">
        <v>729</v>
      </c>
      <c r="B8" s="592"/>
      <c r="C8" s="525">
        <v>219</v>
      </c>
      <c r="D8" s="584">
        <v>0</v>
      </c>
    </row>
    <row r="9" spans="1:4" x14ac:dyDescent="0.2">
      <c r="A9" s="510" t="s">
        <v>730</v>
      </c>
      <c r="B9" s="540"/>
      <c r="C9" s="521">
        <v>3</v>
      </c>
      <c r="D9" s="586">
        <v>495</v>
      </c>
    </row>
    <row r="10" spans="1:4" x14ac:dyDescent="0.2">
      <c r="A10" s="510" t="s">
        <v>732</v>
      </c>
      <c r="B10" s="540"/>
      <c r="C10" s="521">
        <v>213</v>
      </c>
      <c r="D10" s="586">
        <v>140</v>
      </c>
    </row>
    <row r="11" spans="1:4" ht="3.2" customHeight="1" x14ac:dyDescent="0.2">
      <c r="B11" s="540"/>
      <c r="C11" s="521"/>
      <c r="D11" s="586"/>
    </row>
    <row r="12" spans="1:4" x14ac:dyDescent="0.2">
      <c r="A12" s="542" t="s">
        <v>733</v>
      </c>
      <c r="B12" s="588"/>
      <c r="C12" s="529">
        <v>10</v>
      </c>
      <c r="D12" s="589">
        <v>355</v>
      </c>
    </row>
    <row r="14" spans="1:4" x14ac:dyDescent="0.2">
      <c r="A14" s="590" t="s">
        <v>734</v>
      </c>
      <c r="B14" s="590"/>
      <c r="C14" s="506"/>
      <c r="D14" s="506"/>
    </row>
    <row r="18" spans="1:3" x14ac:dyDescent="0.2">
      <c r="A18" s="510" t="s">
        <v>737</v>
      </c>
    </row>
    <row r="19" spans="1:3" ht="39.200000000000003" customHeight="1" x14ac:dyDescent="0.2">
      <c r="A19" s="591"/>
    </row>
    <row r="20" spans="1:3" ht="172.5" customHeight="1" x14ac:dyDescent="0.2">
      <c r="A20" s="591"/>
    </row>
    <row r="27" spans="1:3" x14ac:dyDescent="0.2">
      <c r="A27" s="593"/>
      <c r="B27" s="594"/>
      <c r="C27" s="594"/>
    </row>
    <row r="28" spans="1:3" x14ac:dyDescent="0.2">
      <c r="A28" s="593"/>
      <c r="B28" s="594"/>
      <c r="C28" s="594"/>
    </row>
    <row r="29" spans="1:3" x14ac:dyDescent="0.2">
      <c r="A29" s="595"/>
      <c r="B29" s="595"/>
      <c r="C29" s="594"/>
    </row>
    <row r="30" spans="1:3" x14ac:dyDescent="0.2">
      <c r="A30" s="595"/>
      <c r="B30" s="595"/>
      <c r="C30" s="594"/>
    </row>
    <row r="31" spans="1:3" x14ac:dyDescent="0.2">
      <c r="A31" s="596"/>
      <c r="B31" s="596"/>
      <c r="C31" s="594"/>
    </row>
    <row r="32" spans="1:3" x14ac:dyDescent="0.2">
      <c r="A32" s="597"/>
      <c r="B32" s="597"/>
      <c r="C32" s="594"/>
    </row>
    <row r="33" spans="1:3" x14ac:dyDescent="0.2">
      <c r="A33" s="598"/>
      <c r="B33" s="598"/>
      <c r="C33" s="594"/>
    </row>
    <row r="34" spans="1:3" x14ac:dyDescent="0.2">
      <c r="A34" s="598"/>
      <c r="B34" s="598"/>
      <c r="C34" s="594"/>
    </row>
    <row r="35" spans="1:3" x14ac:dyDescent="0.2">
      <c r="A35" s="598"/>
      <c r="B35" s="598"/>
      <c r="C35" s="594"/>
    </row>
    <row r="36" spans="1:3" x14ac:dyDescent="0.2">
      <c r="A36" s="599"/>
      <c r="B36" s="599"/>
      <c r="C36" s="594"/>
    </row>
    <row r="37" spans="1:3" x14ac:dyDescent="0.2">
      <c r="A37" s="593"/>
      <c r="B37" s="594"/>
      <c r="C37" s="594"/>
    </row>
    <row r="38" spans="1:3" x14ac:dyDescent="0.2">
      <c r="A38" s="593"/>
      <c r="B38" s="594"/>
      <c r="C38" s="594"/>
    </row>
    <row r="91" spans="5:7" x14ac:dyDescent="0.2">
      <c r="E91" s="508">
        <v>2.7</v>
      </c>
      <c r="G91" s="508">
        <v>2.7</v>
      </c>
    </row>
    <row r="180" spans="7:7" x14ac:dyDescent="0.2">
      <c r="G180" s="508">
        <v>324</v>
      </c>
    </row>
  </sheetData>
  <mergeCells count="3">
    <mergeCell ref="A3:D3"/>
    <mergeCell ref="A4:D4"/>
    <mergeCell ref="A5:A6"/>
  </mergeCell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FF00"/>
  </sheetPr>
  <dimension ref="A1:G41"/>
  <sheetViews>
    <sheetView showGridLines="0" zoomScaleNormal="100" workbookViewId="0"/>
  </sheetViews>
  <sheetFormatPr defaultRowHeight="12.75" x14ac:dyDescent="0.2"/>
  <cols>
    <col min="1" max="1" width="33.140625" bestFit="1" customWidth="1"/>
    <col min="2" max="2" width="11.5703125" bestFit="1" customWidth="1"/>
  </cols>
  <sheetData>
    <row r="1" spans="1:7" x14ac:dyDescent="0.2">
      <c r="A1" s="636" t="s">
        <v>616</v>
      </c>
    </row>
    <row r="3" spans="1:7" ht="18.75" x14ac:dyDescent="0.2">
      <c r="A3" s="715" t="s">
        <v>762</v>
      </c>
      <c r="B3" s="715"/>
      <c r="C3" s="715"/>
      <c r="D3" s="715"/>
      <c r="E3" s="715"/>
      <c r="F3" s="715"/>
      <c r="G3" s="715"/>
    </row>
    <row r="4" spans="1:7" ht="14.25" x14ac:dyDescent="0.2">
      <c r="A4" s="716" t="s">
        <v>784</v>
      </c>
      <c r="B4" s="716"/>
      <c r="C4" s="716"/>
      <c r="D4" s="716"/>
      <c r="E4" s="716"/>
      <c r="F4" s="716"/>
      <c r="G4" s="716"/>
    </row>
    <row r="29" spans="1:3" x14ac:dyDescent="0.2">
      <c r="A29" s="5" t="s">
        <v>617</v>
      </c>
    </row>
    <row r="31" spans="1:3" x14ac:dyDescent="0.2">
      <c r="A31" s="5"/>
      <c r="B31" s="5"/>
      <c r="C31" s="5"/>
    </row>
    <row r="32" spans="1:3" x14ac:dyDescent="0.2">
      <c r="A32" s="458" t="s">
        <v>606</v>
      </c>
      <c r="B32" s="475">
        <v>43190</v>
      </c>
      <c r="C32" s="15" t="s">
        <v>621</v>
      </c>
    </row>
    <row r="33" spans="1:3" x14ac:dyDescent="0.2">
      <c r="A33" s="5"/>
      <c r="B33" s="5"/>
      <c r="C33" s="5"/>
    </row>
    <row r="34" spans="1:3" x14ac:dyDescent="0.2">
      <c r="A34" s="479" t="s">
        <v>611</v>
      </c>
      <c r="B34" s="664" t="s">
        <v>785</v>
      </c>
      <c r="C34" s="477">
        <v>18</v>
      </c>
    </row>
    <row r="35" spans="1:3" x14ac:dyDescent="0.2">
      <c r="A35" s="476" t="s">
        <v>618</v>
      </c>
      <c r="B35" s="664" t="s">
        <v>786</v>
      </c>
      <c r="C35" s="477">
        <v>6</v>
      </c>
    </row>
    <row r="36" spans="1:3" x14ac:dyDescent="0.2">
      <c r="A36" s="476" t="s">
        <v>30</v>
      </c>
      <c r="B36" s="664" t="s">
        <v>787</v>
      </c>
      <c r="C36" s="477">
        <v>3</v>
      </c>
    </row>
    <row r="37" spans="1:3" x14ac:dyDescent="0.2">
      <c r="A37" s="476" t="s">
        <v>619</v>
      </c>
      <c r="B37" s="664" t="s">
        <v>788</v>
      </c>
      <c r="C37" s="477">
        <v>8</v>
      </c>
    </row>
    <row r="38" spans="1:3" x14ac:dyDescent="0.2">
      <c r="A38" s="479" t="s">
        <v>620</v>
      </c>
      <c r="B38" s="664" t="s">
        <v>789</v>
      </c>
      <c r="C38" s="477">
        <v>24</v>
      </c>
    </row>
    <row r="39" spans="1:3" x14ac:dyDescent="0.2">
      <c r="A39" s="479" t="s">
        <v>612</v>
      </c>
      <c r="B39" s="664" t="s">
        <v>790</v>
      </c>
      <c r="C39" s="477">
        <v>9</v>
      </c>
    </row>
    <row r="40" spans="1:3" x14ac:dyDescent="0.2">
      <c r="A40" s="476" t="s">
        <v>9</v>
      </c>
      <c r="B40" s="664" t="s">
        <v>791</v>
      </c>
      <c r="C40" s="477">
        <v>32</v>
      </c>
    </row>
    <row r="41" spans="1:3" x14ac:dyDescent="0.2">
      <c r="A41" s="476" t="s">
        <v>31</v>
      </c>
      <c r="B41" s="664" t="s">
        <v>792</v>
      </c>
      <c r="C41" s="477">
        <v>100</v>
      </c>
    </row>
  </sheetData>
  <mergeCells count="2">
    <mergeCell ref="A3:G3"/>
    <mergeCell ref="A4:G4"/>
  </mergeCells>
  <pageMargins left="0.7" right="0.7"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0">
    <tabColor rgb="FFFFFF00"/>
  </sheetPr>
  <dimension ref="A1:G196"/>
  <sheetViews>
    <sheetView showGridLines="0" zoomScale="120" zoomScaleNormal="120" workbookViewId="0"/>
  </sheetViews>
  <sheetFormatPr defaultColWidth="9.140625" defaultRowHeight="11.25" x14ac:dyDescent="0.2"/>
  <cols>
    <col min="1" max="1" width="55.42578125" style="510" customWidth="1"/>
    <col min="2" max="3" width="9.7109375" style="508" customWidth="1"/>
    <col min="4" max="16384" width="9.140625" style="508"/>
  </cols>
  <sheetData>
    <row r="1" spans="1:4" ht="12.75" x14ac:dyDescent="0.2">
      <c r="A1" s="507" t="s">
        <v>738</v>
      </c>
    </row>
    <row r="2" spans="1:4" ht="12.75" x14ac:dyDescent="0.2">
      <c r="A2" s="507"/>
    </row>
    <row r="3" spans="1:4" ht="15.75" x14ac:dyDescent="0.25">
      <c r="A3" s="753" t="s">
        <v>831</v>
      </c>
      <c r="B3" s="749"/>
      <c r="C3" s="749"/>
      <c r="D3" s="767"/>
    </row>
    <row r="4" spans="1:4" s="645" customFormat="1" ht="17.45" customHeight="1" x14ac:dyDescent="0.2">
      <c r="A4" s="764" t="s">
        <v>830</v>
      </c>
      <c r="B4" s="764"/>
      <c r="C4" s="764"/>
      <c r="D4" s="764"/>
    </row>
    <row r="5" spans="1:4" x14ac:dyDescent="0.2">
      <c r="A5" s="751"/>
      <c r="B5" s="512"/>
      <c r="C5" s="538">
        <v>2018</v>
      </c>
      <c r="D5" s="512">
        <v>2017</v>
      </c>
    </row>
    <row r="6" spans="1:4" x14ac:dyDescent="0.2">
      <c r="A6" s="752"/>
      <c r="B6" s="516"/>
      <c r="C6" s="539" t="s">
        <v>0</v>
      </c>
      <c r="D6" s="516" t="s">
        <v>0</v>
      </c>
    </row>
    <row r="7" spans="1:4" ht="3.2" customHeight="1" x14ac:dyDescent="0.2">
      <c r="B7" s="540"/>
      <c r="C7" s="515"/>
      <c r="D7" s="518"/>
    </row>
    <row r="8" spans="1:4" x14ac:dyDescent="0.2">
      <c r="A8" s="554" t="s">
        <v>729</v>
      </c>
      <c r="B8" s="592"/>
      <c r="C8" s="673" t="s">
        <v>533</v>
      </c>
      <c r="D8" s="674" t="s">
        <v>533</v>
      </c>
    </row>
    <row r="9" spans="1:4" x14ac:dyDescent="0.2">
      <c r="A9" s="510" t="s">
        <v>730</v>
      </c>
      <c r="B9" s="540"/>
      <c r="C9" s="521">
        <v>12</v>
      </c>
      <c r="D9" s="675" t="s">
        <v>533</v>
      </c>
    </row>
    <row r="10" spans="1:4" x14ac:dyDescent="0.2">
      <c r="A10" s="510" t="s">
        <v>732</v>
      </c>
      <c r="B10" s="540"/>
      <c r="C10" s="521">
        <v>12</v>
      </c>
      <c r="D10" s="675" t="s">
        <v>533</v>
      </c>
    </row>
    <row r="11" spans="1:4" ht="3.2" customHeight="1" x14ac:dyDescent="0.2">
      <c r="B11" s="540"/>
      <c r="C11" s="521"/>
      <c r="D11" s="675" t="s">
        <v>533</v>
      </c>
    </row>
    <row r="12" spans="1:4" ht="13.5" x14ac:dyDescent="0.2">
      <c r="A12" s="542" t="s">
        <v>733</v>
      </c>
      <c r="B12" s="588"/>
      <c r="C12" s="677" t="s">
        <v>832</v>
      </c>
      <c r="D12" s="676" t="s">
        <v>533</v>
      </c>
    </row>
    <row r="13" spans="1:4" ht="13.7" customHeight="1" x14ac:dyDescent="0.2">
      <c r="A13" s="5" t="s">
        <v>893</v>
      </c>
    </row>
    <row r="14" spans="1:4" x14ac:dyDescent="0.2">
      <c r="A14" s="590" t="s">
        <v>734</v>
      </c>
      <c r="B14" s="590"/>
      <c r="C14" s="506"/>
      <c r="D14" s="506"/>
    </row>
    <row r="17" spans="1:1" ht="15" x14ac:dyDescent="0.2">
      <c r="A17" s="591"/>
    </row>
    <row r="18" spans="1:1" ht="15" x14ac:dyDescent="0.2">
      <c r="A18" s="591"/>
    </row>
    <row r="43" spans="1:3" x14ac:dyDescent="0.2">
      <c r="A43" s="593"/>
      <c r="B43" s="594"/>
      <c r="C43" s="594"/>
    </row>
    <row r="44" spans="1:3" x14ac:dyDescent="0.2">
      <c r="A44" s="593"/>
      <c r="B44" s="594"/>
      <c r="C44" s="594"/>
    </row>
    <row r="45" spans="1:3" x14ac:dyDescent="0.2">
      <c r="A45" s="595"/>
      <c r="B45" s="595"/>
      <c r="C45" s="594"/>
    </row>
    <row r="46" spans="1:3" x14ac:dyDescent="0.2">
      <c r="A46" s="595"/>
      <c r="B46" s="595"/>
      <c r="C46" s="594"/>
    </row>
    <row r="47" spans="1:3" x14ac:dyDescent="0.2">
      <c r="A47" s="596"/>
      <c r="B47" s="596"/>
      <c r="C47" s="594"/>
    </row>
    <row r="48" spans="1:3" x14ac:dyDescent="0.2">
      <c r="A48" s="597"/>
      <c r="B48" s="597"/>
      <c r="C48" s="594"/>
    </row>
    <row r="49" spans="1:3" x14ac:dyDescent="0.2">
      <c r="A49" s="598"/>
      <c r="B49" s="598"/>
      <c r="C49" s="594"/>
    </row>
    <row r="50" spans="1:3" x14ac:dyDescent="0.2">
      <c r="A50" s="598"/>
      <c r="B50" s="598"/>
      <c r="C50" s="594"/>
    </row>
    <row r="51" spans="1:3" x14ac:dyDescent="0.2">
      <c r="A51" s="598"/>
      <c r="B51" s="598"/>
      <c r="C51" s="594"/>
    </row>
    <row r="52" spans="1:3" x14ac:dyDescent="0.2">
      <c r="A52" s="599"/>
      <c r="B52" s="599"/>
      <c r="C52" s="594"/>
    </row>
    <row r="53" spans="1:3" x14ac:dyDescent="0.2">
      <c r="A53" s="593"/>
      <c r="B53" s="594"/>
      <c r="C53" s="594"/>
    </row>
    <row r="54" spans="1:3" x14ac:dyDescent="0.2">
      <c r="A54" s="593"/>
      <c r="B54" s="594"/>
      <c r="C54" s="594"/>
    </row>
    <row r="107" spans="5:7" x14ac:dyDescent="0.2">
      <c r="E107" s="508">
        <v>2.7</v>
      </c>
      <c r="G107" s="508">
        <v>2.7</v>
      </c>
    </row>
    <row r="196" spans="7:7" x14ac:dyDescent="0.2">
      <c r="G196" s="508">
        <v>324</v>
      </c>
    </row>
  </sheetData>
  <mergeCells count="3">
    <mergeCell ref="A3:D3"/>
    <mergeCell ref="A4:D4"/>
    <mergeCell ref="A5:A6"/>
  </mergeCells>
  <pageMargins left="0.75" right="0.75" top="1" bottom="1" header="0.5" footer="0.5"/>
  <pageSetup paperSize="9"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1">
    <tabColor rgb="FFFFFF00"/>
  </sheetPr>
  <dimension ref="A1:G196"/>
  <sheetViews>
    <sheetView showGridLines="0" zoomScale="140" zoomScaleNormal="140" workbookViewId="0"/>
  </sheetViews>
  <sheetFormatPr defaultColWidth="9.140625" defaultRowHeight="11.25" x14ac:dyDescent="0.2"/>
  <cols>
    <col min="1" max="1" width="55.42578125" style="510" customWidth="1"/>
    <col min="2" max="3" width="9.7109375" style="508" customWidth="1"/>
    <col min="4" max="16384" width="9.140625" style="508"/>
  </cols>
  <sheetData>
    <row r="1" spans="1:4" ht="12.75" x14ac:dyDescent="0.2">
      <c r="A1" s="507" t="s">
        <v>772</v>
      </c>
    </row>
    <row r="2" spans="1:4" ht="12.75" x14ac:dyDescent="0.2">
      <c r="A2" s="507"/>
    </row>
    <row r="3" spans="1:4" ht="15.75" x14ac:dyDescent="0.25">
      <c r="A3" s="753" t="s">
        <v>739</v>
      </c>
      <c r="B3" s="749"/>
      <c r="C3" s="749"/>
      <c r="D3" s="767"/>
    </row>
    <row r="4" spans="1:4" s="645" customFormat="1" ht="17.45" customHeight="1" x14ac:dyDescent="0.2">
      <c r="A4" s="764" t="s">
        <v>830</v>
      </c>
      <c r="B4" s="764"/>
      <c r="C4" s="764"/>
      <c r="D4" s="764"/>
    </row>
    <row r="5" spans="1:4" x14ac:dyDescent="0.2">
      <c r="A5" s="751"/>
      <c r="B5" s="512"/>
      <c r="C5" s="538">
        <v>2018</v>
      </c>
      <c r="D5" s="512">
        <v>2017</v>
      </c>
    </row>
    <row r="6" spans="1:4" x14ac:dyDescent="0.2">
      <c r="A6" s="752"/>
      <c r="B6" s="516"/>
      <c r="C6" s="539" t="s">
        <v>0</v>
      </c>
      <c r="D6" s="516" t="s">
        <v>0</v>
      </c>
    </row>
    <row r="7" spans="1:4" ht="3.2" customHeight="1" x14ac:dyDescent="0.2">
      <c r="B7" s="540"/>
      <c r="C7" s="515"/>
      <c r="D7" s="518"/>
    </row>
    <row r="8" spans="1:4" x14ac:dyDescent="0.2">
      <c r="A8" s="554" t="s">
        <v>729</v>
      </c>
      <c r="B8" s="592"/>
      <c r="C8" s="525">
        <v>348</v>
      </c>
      <c r="D8" s="584">
        <v>293</v>
      </c>
    </row>
    <row r="9" spans="1:4" x14ac:dyDescent="0.2">
      <c r="A9" s="510" t="s">
        <v>730</v>
      </c>
      <c r="B9" s="540"/>
      <c r="C9" s="521">
        <v>86</v>
      </c>
      <c r="D9" s="586">
        <v>92</v>
      </c>
    </row>
    <row r="10" spans="1:4" x14ac:dyDescent="0.2">
      <c r="A10" s="510" t="s">
        <v>732</v>
      </c>
      <c r="B10" s="540"/>
      <c r="C10" s="521">
        <v>47</v>
      </c>
      <c r="D10" s="586">
        <v>28</v>
      </c>
    </row>
    <row r="11" spans="1:4" ht="3.2" customHeight="1" x14ac:dyDescent="0.2">
      <c r="B11" s="540"/>
      <c r="C11" s="521"/>
      <c r="D11" s="586"/>
    </row>
    <row r="12" spans="1:4" x14ac:dyDescent="0.2">
      <c r="A12" s="542" t="s">
        <v>733</v>
      </c>
      <c r="B12" s="588"/>
      <c r="C12" s="529">
        <v>387</v>
      </c>
      <c r="D12" s="589">
        <v>357</v>
      </c>
    </row>
    <row r="13" spans="1:4" ht="6.75" customHeight="1" x14ac:dyDescent="0.2"/>
    <row r="14" spans="1:4" x14ac:dyDescent="0.2">
      <c r="A14" s="590" t="s">
        <v>734</v>
      </c>
      <c r="B14" s="590"/>
      <c r="C14" s="506"/>
      <c r="D14" s="506"/>
    </row>
    <row r="17" spans="1:1" ht="15" x14ac:dyDescent="0.2">
      <c r="A17" s="591"/>
    </row>
    <row r="18" spans="1:1" ht="15" x14ac:dyDescent="0.2">
      <c r="A18" s="591"/>
    </row>
    <row r="43" spans="1:3" x14ac:dyDescent="0.2">
      <c r="A43" s="593"/>
      <c r="B43" s="594"/>
      <c r="C43" s="594"/>
    </row>
    <row r="44" spans="1:3" x14ac:dyDescent="0.2">
      <c r="A44" s="593"/>
      <c r="B44" s="594"/>
      <c r="C44" s="594"/>
    </row>
    <row r="45" spans="1:3" x14ac:dyDescent="0.2">
      <c r="A45" s="595"/>
      <c r="B45" s="595"/>
      <c r="C45" s="594"/>
    </row>
    <row r="46" spans="1:3" x14ac:dyDescent="0.2">
      <c r="A46" s="595"/>
      <c r="B46" s="595"/>
      <c r="C46" s="594"/>
    </row>
    <row r="47" spans="1:3" x14ac:dyDescent="0.2">
      <c r="A47" s="596"/>
      <c r="B47" s="596"/>
      <c r="C47" s="594"/>
    </row>
    <row r="48" spans="1:3" x14ac:dyDescent="0.2">
      <c r="A48" s="597"/>
      <c r="B48" s="597"/>
      <c r="C48" s="594"/>
    </row>
    <row r="49" spans="1:3" x14ac:dyDescent="0.2">
      <c r="A49" s="598"/>
      <c r="B49" s="598"/>
      <c r="C49" s="594"/>
    </row>
    <row r="50" spans="1:3" x14ac:dyDescent="0.2">
      <c r="A50" s="598"/>
      <c r="B50" s="598"/>
      <c r="C50" s="594"/>
    </row>
    <row r="51" spans="1:3" x14ac:dyDescent="0.2">
      <c r="A51" s="598"/>
      <c r="B51" s="598"/>
      <c r="C51" s="594"/>
    </row>
    <row r="52" spans="1:3" x14ac:dyDescent="0.2">
      <c r="A52" s="599"/>
      <c r="B52" s="599"/>
      <c r="C52" s="594"/>
    </row>
    <row r="53" spans="1:3" x14ac:dyDescent="0.2">
      <c r="A53" s="593"/>
      <c r="B53" s="594"/>
      <c r="C53" s="594"/>
    </row>
    <row r="54" spans="1:3" x14ac:dyDescent="0.2">
      <c r="A54" s="593"/>
      <c r="B54" s="594"/>
      <c r="C54" s="594"/>
    </row>
    <row r="107" spans="5:7" x14ac:dyDescent="0.2">
      <c r="E107" s="508">
        <v>2.7</v>
      </c>
      <c r="G107" s="508">
        <v>2.7</v>
      </c>
    </row>
    <row r="196" spans="7:7" x14ac:dyDescent="0.2">
      <c r="G196" s="508">
        <v>324</v>
      </c>
    </row>
  </sheetData>
  <mergeCells count="3">
    <mergeCell ref="A3:D3"/>
    <mergeCell ref="A4:D4"/>
    <mergeCell ref="A5:A6"/>
  </mergeCells>
  <pageMargins left="0.75" right="0.75" top="1" bottom="1" header="0.5" footer="0.5"/>
  <pageSetup paperSize="9"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2">
    <tabColor rgb="FFFFFF00"/>
  </sheetPr>
  <dimension ref="A1:F17"/>
  <sheetViews>
    <sheetView showGridLines="0" zoomScale="115" zoomScaleNormal="115" workbookViewId="0"/>
  </sheetViews>
  <sheetFormatPr defaultColWidth="10.140625" defaultRowHeight="14.25" x14ac:dyDescent="0.2"/>
  <cols>
    <col min="1" max="1" width="47.85546875" style="604" customWidth="1"/>
    <col min="2" max="16384" width="10.140625" style="604"/>
  </cols>
  <sheetData>
    <row r="1" spans="1:6" x14ac:dyDescent="0.2">
      <c r="A1" s="602" t="s">
        <v>740</v>
      </c>
      <c r="B1" s="603"/>
      <c r="C1" s="603"/>
      <c r="D1" s="603"/>
    </row>
    <row r="2" spans="1:6" x14ac:dyDescent="0.2">
      <c r="A2" s="602"/>
      <c r="B2" s="603"/>
      <c r="C2" s="603"/>
      <c r="D2" s="603"/>
    </row>
    <row r="3" spans="1:6" ht="15.75" x14ac:dyDescent="0.25">
      <c r="A3" s="768" t="s">
        <v>773</v>
      </c>
      <c r="B3" s="769"/>
      <c r="C3" s="769"/>
      <c r="D3" s="770"/>
    </row>
    <row r="4" spans="1:6" x14ac:dyDescent="0.2">
      <c r="A4" s="764" t="s">
        <v>830</v>
      </c>
      <c r="B4" s="764"/>
      <c r="C4" s="764"/>
      <c r="D4" s="764"/>
    </row>
    <row r="5" spans="1:6" x14ac:dyDescent="0.2">
      <c r="A5" s="771"/>
      <c r="B5" s="605"/>
      <c r="C5" s="538">
        <v>2018</v>
      </c>
      <c r="D5" s="512">
        <v>2017</v>
      </c>
    </row>
    <row r="6" spans="1:6" x14ac:dyDescent="0.2">
      <c r="A6" s="772"/>
      <c r="B6" s="606"/>
      <c r="C6" s="607" t="s">
        <v>0</v>
      </c>
      <c r="D6" s="606" t="s">
        <v>0</v>
      </c>
    </row>
    <row r="7" spans="1:6" x14ac:dyDescent="0.2">
      <c r="A7" s="608"/>
      <c r="B7" s="609"/>
      <c r="C7" s="610"/>
      <c r="D7" s="611"/>
    </row>
    <row r="8" spans="1:6" x14ac:dyDescent="0.2">
      <c r="A8" s="612" t="s">
        <v>774</v>
      </c>
      <c r="B8" s="653"/>
      <c r="C8" s="654">
        <v>92</v>
      </c>
      <c r="D8" s="655">
        <v>63</v>
      </c>
    </row>
    <row r="9" spans="1:6" x14ac:dyDescent="0.2">
      <c r="A9" s="608" t="s">
        <v>730</v>
      </c>
      <c r="B9" s="609"/>
      <c r="C9" s="627">
        <v>30</v>
      </c>
      <c r="D9" s="618">
        <v>29</v>
      </c>
    </row>
    <row r="10" spans="1:6" x14ac:dyDescent="0.2">
      <c r="A10" s="608" t="s">
        <v>732</v>
      </c>
      <c r="B10" s="609"/>
      <c r="C10" s="656" t="s">
        <v>833</v>
      </c>
      <c r="D10" s="619">
        <v>1</v>
      </c>
    </row>
    <row r="11" spans="1:6" x14ac:dyDescent="0.2">
      <c r="A11" s="620" t="s">
        <v>733</v>
      </c>
      <c r="B11" s="657"/>
      <c r="C11" s="622">
        <v>122</v>
      </c>
      <c r="D11" s="623">
        <v>91</v>
      </c>
    </row>
    <row r="12" spans="1:6" x14ac:dyDescent="0.2">
      <c r="A12" s="608" t="s">
        <v>775</v>
      </c>
      <c r="B12" s="657"/>
      <c r="C12" s="623"/>
      <c r="D12" s="623"/>
    </row>
    <row r="13" spans="1:6" x14ac:dyDescent="0.2">
      <c r="A13" s="608" t="s">
        <v>776</v>
      </c>
      <c r="B13" s="657"/>
      <c r="C13" s="623"/>
      <c r="D13" s="623"/>
    </row>
    <row r="14" spans="1:6" x14ac:dyDescent="0.2">
      <c r="A14" s="608" t="s">
        <v>777</v>
      </c>
      <c r="B14" s="657"/>
      <c r="C14" s="623"/>
      <c r="D14" s="623"/>
    </row>
    <row r="15" spans="1:6" x14ac:dyDescent="0.2">
      <c r="A15" s="608" t="s">
        <v>894</v>
      </c>
      <c r="B15" s="657"/>
      <c r="C15" s="623"/>
      <c r="D15" s="623"/>
    </row>
    <row r="16" spans="1:6" x14ac:dyDescent="0.2">
      <c r="A16" s="624" t="s">
        <v>748</v>
      </c>
      <c r="B16" s="624"/>
      <c r="C16" s="625"/>
      <c r="D16" s="626"/>
      <c r="E16" s="658"/>
      <c r="F16" s="658"/>
    </row>
    <row r="17" spans="1:4" x14ac:dyDescent="0.2">
      <c r="A17" s="608"/>
      <c r="B17" s="603"/>
      <c r="C17" s="603"/>
      <c r="D17" s="603"/>
    </row>
  </sheetData>
  <mergeCells count="3">
    <mergeCell ref="A3:D3"/>
    <mergeCell ref="A4:D4"/>
    <mergeCell ref="A5:A6"/>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3">
    <tabColor rgb="FFFFFF00"/>
  </sheetPr>
  <dimension ref="A1:H183"/>
  <sheetViews>
    <sheetView showGridLines="0" zoomScaleNormal="100" workbookViewId="0"/>
  </sheetViews>
  <sheetFormatPr defaultColWidth="9.140625" defaultRowHeight="11.25" x14ac:dyDescent="0.2"/>
  <cols>
    <col min="1" max="1" width="55.42578125" style="510" customWidth="1"/>
    <col min="2" max="2" width="9.7109375" style="510" customWidth="1"/>
    <col min="3" max="4" width="9.7109375" style="508" customWidth="1"/>
    <col min="5" max="16384" width="9.140625" style="508"/>
  </cols>
  <sheetData>
    <row r="1" spans="1:5" ht="12.75" x14ac:dyDescent="0.2">
      <c r="A1" s="507" t="s">
        <v>742</v>
      </c>
    </row>
    <row r="2" spans="1:5" ht="12.75" x14ac:dyDescent="0.2">
      <c r="A2" s="507"/>
    </row>
    <row r="3" spans="1:5" ht="15.75" x14ac:dyDescent="0.25">
      <c r="A3" s="753" t="s">
        <v>741</v>
      </c>
      <c r="B3" s="753"/>
      <c r="C3" s="749"/>
      <c r="D3" s="749"/>
    </row>
    <row r="4" spans="1:5" s="645" customFormat="1" ht="14.25" x14ac:dyDescent="0.2">
      <c r="A4" s="764" t="s">
        <v>830</v>
      </c>
      <c r="B4" s="764"/>
      <c r="C4" s="764"/>
      <c r="D4" s="764"/>
    </row>
    <row r="5" spans="1:5" x14ac:dyDescent="0.2">
      <c r="A5" s="751"/>
      <c r="B5" s="512"/>
      <c r="C5" s="538">
        <v>2018</v>
      </c>
      <c r="D5" s="512">
        <v>2017</v>
      </c>
    </row>
    <row r="6" spans="1:5" x14ac:dyDescent="0.2">
      <c r="A6" s="752"/>
      <c r="B6" s="516"/>
      <c r="C6" s="539" t="s">
        <v>0</v>
      </c>
      <c r="D6" s="516" t="s">
        <v>0</v>
      </c>
    </row>
    <row r="7" spans="1:5" x14ac:dyDescent="0.2">
      <c r="B7" s="540"/>
      <c r="C7" s="515"/>
      <c r="D7" s="518"/>
    </row>
    <row r="8" spans="1:5" x14ac:dyDescent="0.2">
      <c r="A8" s="554" t="s">
        <v>729</v>
      </c>
      <c r="B8" s="583"/>
      <c r="C8" s="525">
        <v>42</v>
      </c>
      <c r="D8" s="584">
        <v>63</v>
      </c>
    </row>
    <row r="9" spans="1:5" x14ac:dyDescent="0.2">
      <c r="A9" s="510" t="s">
        <v>730</v>
      </c>
      <c r="B9" s="540"/>
      <c r="C9" s="673" t="s">
        <v>533</v>
      </c>
      <c r="D9" s="675" t="s">
        <v>533</v>
      </c>
    </row>
    <row r="10" spans="1:5" x14ac:dyDescent="0.2">
      <c r="A10" s="510" t="s">
        <v>732</v>
      </c>
      <c r="B10" s="540"/>
      <c r="C10" s="521">
        <v>35</v>
      </c>
      <c r="D10" s="586">
        <v>16</v>
      </c>
      <c r="E10" s="587"/>
    </row>
    <row r="11" spans="1:5" ht="3.2" customHeight="1" x14ac:dyDescent="0.2">
      <c r="B11" s="540"/>
      <c r="C11" s="521"/>
      <c r="D11" s="586"/>
    </row>
    <row r="12" spans="1:5" x14ac:dyDescent="0.2">
      <c r="A12" s="542" t="s">
        <v>733</v>
      </c>
      <c r="B12" s="588"/>
      <c r="C12" s="529">
        <v>7</v>
      </c>
      <c r="D12" s="589">
        <v>47</v>
      </c>
    </row>
    <row r="13" spans="1:5" x14ac:dyDescent="0.2">
      <c r="D13" s="536"/>
    </row>
    <row r="14" spans="1:5" x14ac:dyDescent="0.2">
      <c r="A14" s="537" t="s">
        <v>577</v>
      </c>
      <c r="B14" s="590"/>
      <c r="C14" s="506"/>
      <c r="D14" s="506"/>
    </row>
    <row r="16" spans="1:5" ht="15" x14ac:dyDescent="0.2">
      <c r="A16" s="591"/>
    </row>
    <row r="17" spans="1:1" ht="15" x14ac:dyDescent="0.25">
      <c r="A17" s="600"/>
    </row>
    <row r="18" spans="1:1" ht="15" x14ac:dyDescent="0.2">
      <c r="A18" s="591"/>
    </row>
    <row r="21" spans="1:1" ht="15" x14ac:dyDescent="0.2">
      <c r="A21" s="591"/>
    </row>
    <row r="94" spans="6:8" x14ac:dyDescent="0.2">
      <c r="F94" s="508">
        <v>2.7</v>
      </c>
      <c r="H94" s="508">
        <v>2.7</v>
      </c>
    </row>
    <row r="183" spans="8:8" x14ac:dyDescent="0.2">
      <c r="H183" s="508">
        <v>324</v>
      </c>
    </row>
  </sheetData>
  <mergeCells count="3">
    <mergeCell ref="A3:D3"/>
    <mergeCell ref="A4:D4"/>
    <mergeCell ref="A5:A6"/>
  </mergeCells>
  <pageMargins left="0.75" right="0.75" top="1" bottom="1" header="0.5" footer="0.5"/>
  <pageSetup paperSize="9" orientation="portrait" r:id="rId1"/>
  <headerFooter alignWithMargins="0"/>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4">
    <tabColor rgb="FFFFFF00"/>
  </sheetPr>
  <dimension ref="A1:G198"/>
  <sheetViews>
    <sheetView showGridLines="0" zoomScaleNormal="100" workbookViewId="0"/>
  </sheetViews>
  <sheetFormatPr defaultColWidth="9.140625" defaultRowHeight="11.25" x14ac:dyDescent="0.2"/>
  <cols>
    <col min="1" max="1" width="55.42578125" style="510" customWidth="1"/>
    <col min="2" max="3" width="9.7109375" style="508" customWidth="1"/>
    <col min="4" max="16384" width="9.140625" style="508"/>
  </cols>
  <sheetData>
    <row r="1" spans="1:4" ht="12.75" x14ac:dyDescent="0.2">
      <c r="A1" s="507" t="s">
        <v>744</v>
      </c>
    </row>
    <row r="2" spans="1:4" ht="12.75" x14ac:dyDescent="0.2">
      <c r="A2" s="507"/>
    </row>
    <row r="3" spans="1:4" ht="15.75" x14ac:dyDescent="0.25">
      <c r="A3" s="753" t="s">
        <v>743</v>
      </c>
      <c r="B3" s="749"/>
      <c r="C3" s="749"/>
      <c r="D3" s="767"/>
    </row>
    <row r="4" spans="1:4" s="645" customFormat="1" ht="14.25" x14ac:dyDescent="0.2">
      <c r="A4" s="764" t="s">
        <v>830</v>
      </c>
      <c r="B4" s="764"/>
      <c r="C4" s="764"/>
      <c r="D4" s="764"/>
    </row>
    <row r="5" spans="1:4" x14ac:dyDescent="0.2">
      <c r="A5" s="751"/>
      <c r="B5" s="512"/>
      <c r="C5" s="538">
        <v>2018</v>
      </c>
      <c r="D5" s="512">
        <v>2017</v>
      </c>
    </row>
    <row r="6" spans="1:4" x14ac:dyDescent="0.2">
      <c r="A6" s="752"/>
      <c r="B6" s="516"/>
      <c r="C6" s="539" t="s">
        <v>0</v>
      </c>
      <c r="D6" s="516" t="s">
        <v>0</v>
      </c>
    </row>
    <row r="7" spans="1:4" ht="3.2" customHeight="1" x14ac:dyDescent="0.2">
      <c r="B7" s="540"/>
      <c r="C7" s="515"/>
      <c r="D7" s="518"/>
    </row>
    <row r="8" spans="1:4" x14ac:dyDescent="0.2">
      <c r="A8" s="554" t="s">
        <v>729</v>
      </c>
      <c r="B8" s="592"/>
      <c r="C8" s="525">
        <v>40</v>
      </c>
      <c r="D8" s="584">
        <v>122</v>
      </c>
    </row>
    <row r="9" spans="1:4" x14ac:dyDescent="0.2">
      <c r="A9" s="510" t="s">
        <v>730</v>
      </c>
      <c r="B9" s="540"/>
      <c r="C9" s="535" t="s">
        <v>533</v>
      </c>
      <c r="D9" s="675" t="s">
        <v>533</v>
      </c>
    </row>
    <row r="10" spans="1:4" x14ac:dyDescent="0.2">
      <c r="A10" s="510" t="s">
        <v>732</v>
      </c>
      <c r="B10" s="540"/>
      <c r="C10" s="521">
        <v>27</v>
      </c>
      <c r="D10" s="586">
        <v>53</v>
      </c>
    </row>
    <row r="11" spans="1:4" ht="3.2" customHeight="1" x14ac:dyDescent="0.2">
      <c r="B11" s="540"/>
      <c r="C11" s="521"/>
      <c r="D11" s="586"/>
    </row>
    <row r="12" spans="1:4" x14ac:dyDescent="0.2">
      <c r="A12" s="542" t="s">
        <v>733</v>
      </c>
      <c r="B12" s="588"/>
      <c r="C12" s="529">
        <v>13</v>
      </c>
      <c r="D12" s="589">
        <v>69</v>
      </c>
    </row>
    <row r="14" spans="1:4" x14ac:dyDescent="0.2">
      <c r="A14" s="590" t="s">
        <v>734</v>
      </c>
      <c r="B14" s="590"/>
      <c r="C14" s="506"/>
      <c r="D14" s="506"/>
    </row>
    <row r="17" spans="1:1" ht="15" x14ac:dyDescent="0.2">
      <c r="A17" s="591"/>
    </row>
    <row r="18" spans="1:1" ht="15" x14ac:dyDescent="0.2">
      <c r="A18" s="591"/>
    </row>
    <row r="24" spans="1:1" ht="15" x14ac:dyDescent="0.25">
      <c r="A24" s="601"/>
    </row>
    <row r="25" spans="1:1" ht="15" x14ac:dyDescent="0.25">
      <c r="A25" s="601"/>
    </row>
    <row r="45" spans="1:3" x14ac:dyDescent="0.2">
      <c r="A45" s="593"/>
      <c r="B45" s="594"/>
      <c r="C45" s="594"/>
    </row>
    <row r="46" spans="1:3" x14ac:dyDescent="0.2">
      <c r="A46" s="593"/>
      <c r="B46" s="594"/>
      <c r="C46" s="594"/>
    </row>
    <row r="47" spans="1:3" x14ac:dyDescent="0.2">
      <c r="A47" s="595"/>
      <c r="B47" s="595"/>
      <c r="C47" s="594"/>
    </row>
    <row r="48" spans="1:3" x14ac:dyDescent="0.2">
      <c r="A48" s="595"/>
      <c r="B48" s="595"/>
      <c r="C48" s="594"/>
    </row>
    <row r="49" spans="1:3" x14ac:dyDescent="0.2">
      <c r="A49" s="596"/>
      <c r="B49" s="596"/>
      <c r="C49" s="594"/>
    </row>
    <row r="50" spans="1:3" x14ac:dyDescent="0.2">
      <c r="A50" s="597"/>
      <c r="B50" s="597"/>
      <c r="C50" s="594"/>
    </row>
    <row r="51" spans="1:3" x14ac:dyDescent="0.2">
      <c r="A51" s="598"/>
      <c r="B51" s="598"/>
      <c r="C51" s="594"/>
    </row>
    <row r="52" spans="1:3" x14ac:dyDescent="0.2">
      <c r="A52" s="598"/>
      <c r="B52" s="598"/>
      <c r="C52" s="594"/>
    </row>
    <row r="53" spans="1:3" x14ac:dyDescent="0.2">
      <c r="A53" s="598"/>
      <c r="B53" s="598"/>
      <c r="C53" s="594"/>
    </row>
    <row r="54" spans="1:3" x14ac:dyDescent="0.2">
      <c r="A54" s="599"/>
      <c r="B54" s="599"/>
      <c r="C54" s="594"/>
    </row>
    <row r="55" spans="1:3" x14ac:dyDescent="0.2">
      <c r="A55" s="593"/>
      <c r="B55" s="594"/>
      <c r="C55" s="594"/>
    </row>
    <row r="56" spans="1:3" x14ac:dyDescent="0.2">
      <c r="A56" s="593"/>
      <c r="B56" s="594"/>
      <c r="C56" s="594"/>
    </row>
    <row r="109" spans="5:7" x14ac:dyDescent="0.2">
      <c r="E109" s="508">
        <v>2.7</v>
      </c>
      <c r="G109" s="508">
        <v>2.7</v>
      </c>
    </row>
    <row r="198" spans="7:7" x14ac:dyDescent="0.2">
      <c r="G198" s="508">
        <v>324</v>
      </c>
    </row>
  </sheetData>
  <mergeCells count="3">
    <mergeCell ref="A3:D3"/>
    <mergeCell ref="A4:D4"/>
    <mergeCell ref="A5:A6"/>
  </mergeCells>
  <pageMargins left="0.75" right="0.75" top="1" bottom="1" header="0.5" footer="0.5"/>
  <pageSetup paperSize="9"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5">
    <tabColor rgb="FFFFFF00"/>
  </sheetPr>
  <dimension ref="A1:G198"/>
  <sheetViews>
    <sheetView showGridLines="0" zoomScaleNormal="100" workbookViewId="0"/>
  </sheetViews>
  <sheetFormatPr defaultColWidth="9.140625" defaultRowHeight="11.25" x14ac:dyDescent="0.2"/>
  <cols>
    <col min="1" max="1" width="55.42578125" style="510" customWidth="1"/>
    <col min="2" max="3" width="9.7109375" style="508" customWidth="1"/>
    <col min="4" max="16384" width="9.140625" style="508"/>
  </cols>
  <sheetData>
    <row r="1" spans="1:4" ht="12.75" x14ac:dyDescent="0.2">
      <c r="A1" s="507" t="s">
        <v>746</v>
      </c>
    </row>
    <row r="2" spans="1:4" ht="12.75" x14ac:dyDescent="0.2">
      <c r="A2" s="507"/>
    </row>
    <row r="3" spans="1:4" ht="15.75" x14ac:dyDescent="0.25">
      <c r="A3" s="753" t="s">
        <v>745</v>
      </c>
      <c r="B3" s="749"/>
      <c r="C3" s="749"/>
      <c r="D3" s="767"/>
    </row>
    <row r="4" spans="1:4" ht="15" customHeight="1" x14ac:dyDescent="0.2">
      <c r="A4" s="764" t="s">
        <v>830</v>
      </c>
      <c r="B4" s="764"/>
      <c r="C4" s="764"/>
      <c r="D4" s="764"/>
    </row>
    <row r="5" spans="1:4" x14ac:dyDescent="0.2">
      <c r="A5" s="751"/>
      <c r="B5" s="512"/>
      <c r="C5" s="538">
        <v>2018</v>
      </c>
      <c r="D5" s="512">
        <v>2017</v>
      </c>
    </row>
    <row r="6" spans="1:4" x14ac:dyDescent="0.2">
      <c r="A6" s="752"/>
      <c r="B6" s="516"/>
      <c r="C6" s="539" t="s">
        <v>0</v>
      </c>
      <c r="D6" s="516" t="s">
        <v>0</v>
      </c>
    </row>
    <row r="7" spans="1:4" ht="3.2" customHeight="1" x14ac:dyDescent="0.2">
      <c r="B7" s="540"/>
      <c r="C7" s="515"/>
      <c r="D7" s="518"/>
    </row>
    <row r="8" spans="1:4" x14ac:dyDescent="0.2">
      <c r="A8" s="554" t="s">
        <v>729</v>
      </c>
      <c r="B8" s="583"/>
      <c r="C8" s="525">
        <v>23</v>
      </c>
      <c r="D8" s="584">
        <v>11</v>
      </c>
    </row>
    <row r="9" spans="1:4" x14ac:dyDescent="0.2">
      <c r="A9" s="510" t="s">
        <v>730</v>
      </c>
      <c r="B9" s="540"/>
      <c r="C9" s="521">
        <v>56</v>
      </c>
      <c r="D9" s="586">
        <v>55</v>
      </c>
    </row>
    <row r="10" spans="1:4" x14ac:dyDescent="0.2">
      <c r="A10" s="510" t="s">
        <v>732</v>
      </c>
      <c r="B10" s="540"/>
      <c r="C10" s="521">
        <v>20</v>
      </c>
      <c r="D10" s="586">
        <v>38</v>
      </c>
    </row>
    <row r="11" spans="1:4" ht="3.2" customHeight="1" x14ac:dyDescent="0.2">
      <c r="B11" s="540"/>
      <c r="C11" s="521"/>
      <c r="D11" s="586"/>
    </row>
    <row r="12" spans="1:4" x14ac:dyDescent="0.2">
      <c r="A12" s="542" t="s">
        <v>733</v>
      </c>
      <c r="B12" s="588"/>
      <c r="C12" s="529">
        <v>59</v>
      </c>
      <c r="D12" s="589">
        <v>28</v>
      </c>
    </row>
    <row r="14" spans="1:4" x14ac:dyDescent="0.2">
      <c r="A14" s="590" t="s">
        <v>734</v>
      </c>
      <c r="B14" s="590"/>
      <c r="C14" s="506"/>
      <c r="D14" s="506"/>
    </row>
    <row r="16" spans="1:4" ht="15" x14ac:dyDescent="0.2">
      <c r="A16" s="591"/>
    </row>
    <row r="17" spans="1:1" ht="15" x14ac:dyDescent="0.2">
      <c r="A17" s="591"/>
    </row>
    <row r="109" spans="5:7" x14ac:dyDescent="0.2">
      <c r="E109" s="508">
        <v>2.7</v>
      </c>
      <c r="G109" s="508">
        <v>2.7</v>
      </c>
    </row>
    <row r="198" spans="7:7" x14ac:dyDescent="0.2">
      <c r="G198" s="508">
        <v>324</v>
      </c>
    </row>
  </sheetData>
  <mergeCells count="3">
    <mergeCell ref="A3:D3"/>
    <mergeCell ref="A4:D4"/>
    <mergeCell ref="A5:A6"/>
  </mergeCells>
  <pageMargins left="0.75" right="0.75" top="1" bottom="1" header="0.5" footer="0.5"/>
  <pageSetup paperSize="9"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6">
    <tabColor rgb="FFFFFF00"/>
  </sheetPr>
  <dimension ref="A1:D13"/>
  <sheetViews>
    <sheetView showGridLines="0" zoomScaleNormal="100" workbookViewId="0"/>
  </sheetViews>
  <sheetFormatPr defaultColWidth="10.140625" defaultRowHeight="14.25" x14ac:dyDescent="0.2"/>
  <cols>
    <col min="1" max="1" width="57.42578125" style="604" customWidth="1"/>
    <col min="2" max="16384" width="10.140625" style="604"/>
  </cols>
  <sheetData>
    <row r="1" spans="1:4" x14ac:dyDescent="0.2">
      <c r="A1" s="602" t="s">
        <v>749</v>
      </c>
      <c r="B1" s="603"/>
      <c r="C1" s="603"/>
      <c r="D1" s="603"/>
    </row>
    <row r="2" spans="1:4" x14ac:dyDescent="0.2">
      <c r="A2" s="602"/>
      <c r="B2" s="603"/>
      <c r="C2" s="603"/>
      <c r="D2" s="603"/>
    </row>
    <row r="3" spans="1:4" ht="15.75" x14ac:dyDescent="0.25">
      <c r="A3" s="768" t="s">
        <v>747</v>
      </c>
      <c r="B3" s="769"/>
      <c r="C3" s="769"/>
      <c r="D3" s="770"/>
    </row>
    <row r="4" spans="1:4" s="646" customFormat="1" x14ac:dyDescent="0.2">
      <c r="A4" s="764" t="s">
        <v>830</v>
      </c>
      <c r="B4" s="764"/>
      <c r="C4" s="764"/>
      <c r="D4" s="764"/>
    </row>
    <row r="5" spans="1:4" x14ac:dyDescent="0.2">
      <c r="A5" s="771"/>
      <c r="B5" s="605"/>
      <c r="C5" s="538">
        <v>2018</v>
      </c>
      <c r="D5" s="512">
        <v>2017</v>
      </c>
    </row>
    <row r="6" spans="1:4" ht="14.25" customHeight="1" x14ac:dyDescent="0.2">
      <c r="A6" s="772"/>
      <c r="B6" s="606"/>
      <c r="C6" s="607" t="s">
        <v>0</v>
      </c>
      <c r="D6" s="606" t="s">
        <v>0</v>
      </c>
    </row>
    <row r="7" spans="1:4" x14ac:dyDescent="0.2">
      <c r="A7" s="608"/>
      <c r="B7" s="609"/>
      <c r="C7" s="610"/>
      <c r="D7" s="611"/>
    </row>
    <row r="8" spans="1:4" ht="14.25" customHeight="1" x14ac:dyDescent="0.2">
      <c r="A8" s="612" t="s">
        <v>729</v>
      </c>
      <c r="B8" s="613"/>
      <c r="C8" s="614">
        <v>96</v>
      </c>
      <c r="D8" s="615">
        <v>36</v>
      </c>
    </row>
    <row r="9" spans="1:4" x14ac:dyDescent="0.2">
      <c r="A9" s="608" t="s">
        <v>730</v>
      </c>
      <c r="B9" s="616"/>
      <c r="C9" s="617">
        <v>122</v>
      </c>
      <c r="D9" s="618">
        <v>370</v>
      </c>
    </row>
    <row r="10" spans="1:4" ht="15" customHeight="1" x14ac:dyDescent="0.2">
      <c r="A10" s="608" t="s">
        <v>732</v>
      </c>
      <c r="B10" s="616"/>
      <c r="C10" s="617">
        <v>183</v>
      </c>
      <c r="D10" s="619">
        <v>233</v>
      </c>
    </row>
    <row r="11" spans="1:4" x14ac:dyDescent="0.2">
      <c r="A11" s="620" t="s">
        <v>733</v>
      </c>
      <c r="B11" s="621"/>
      <c r="C11" s="622">
        <v>34</v>
      </c>
      <c r="D11" s="623">
        <v>173</v>
      </c>
    </row>
    <row r="12" spans="1:4" x14ac:dyDescent="0.2">
      <c r="A12" s="624" t="s">
        <v>748</v>
      </c>
      <c r="B12" s="624"/>
      <c r="C12" s="625"/>
      <c r="D12" s="626"/>
    </row>
    <row r="13" spans="1:4" x14ac:dyDescent="0.2">
      <c r="A13" s="608"/>
      <c r="B13" s="603"/>
      <c r="C13" s="603"/>
      <c r="D13" s="603"/>
    </row>
  </sheetData>
  <mergeCells count="3">
    <mergeCell ref="A3:D3"/>
    <mergeCell ref="A4:D4"/>
    <mergeCell ref="A5:A6"/>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7">
    <tabColor rgb="FFFFFF00"/>
  </sheetPr>
  <dimension ref="A1:D12"/>
  <sheetViews>
    <sheetView showGridLines="0" zoomScaleNormal="100" workbookViewId="0"/>
  </sheetViews>
  <sheetFormatPr defaultColWidth="10.140625" defaultRowHeight="14.25" x14ac:dyDescent="0.2"/>
  <cols>
    <col min="1" max="1" width="47.140625" style="604" customWidth="1"/>
    <col min="2" max="16384" width="10.140625" style="604"/>
  </cols>
  <sheetData>
    <row r="1" spans="1:4" x14ac:dyDescent="0.2">
      <c r="A1" s="602" t="s">
        <v>751</v>
      </c>
    </row>
    <row r="2" spans="1:4" x14ac:dyDescent="0.2">
      <c r="A2" s="602"/>
    </row>
    <row r="3" spans="1:4" ht="15.75" x14ac:dyDescent="0.25">
      <c r="A3" s="768" t="s">
        <v>750</v>
      </c>
      <c r="B3" s="769"/>
      <c r="C3" s="769"/>
      <c r="D3" s="773"/>
    </row>
    <row r="4" spans="1:4" x14ac:dyDescent="0.2">
      <c r="A4" s="764" t="s">
        <v>830</v>
      </c>
      <c r="B4" s="764"/>
      <c r="C4" s="764"/>
      <c r="D4" s="764"/>
    </row>
    <row r="5" spans="1:4" x14ac:dyDescent="0.2">
      <c r="A5" s="771"/>
      <c r="B5" s="605"/>
      <c r="C5" s="538">
        <v>2018</v>
      </c>
      <c r="D5" s="512">
        <v>2017</v>
      </c>
    </row>
    <row r="6" spans="1:4" x14ac:dyDescent="0.2">
      <c r="A6" s="772"/>
      <c r="B6" s="606"/>
      <c r="C6" s="607" t="s">
        <v>0</v>
      </c>
      <c r="D6" s="606" t="s">
        <v>0</v>
      </c>
    </row>
    <row r="7" spans="1:4" x14ac:dyDescent="0.2">
      <c r="A7" s="608"/>
      <c r="B7" s="609"/>
      <c r="C7" s="610"/>
      <c r="D7" s="611"/>
    </row>
    <row r="8" spans="1:4" x14ac:dyDescent="0.2">
      <c r="A8" s="612" t="s">
        <v>729</v>
      </c>
      <c r="B8" s="613"/>
      <c r="C8" s="614">
        <v>57</v>
      </c>
      <c r="D8" s="615">
        <v>95</v>
      </c>
    </row>
    <row r="9" spans="1:4" x14ac:dyDescent="0.2">
      <c r="A9" s="608" t="s">
        <v>730</v>
      </c>
      <c r="B9" s="616"/>
      <c r="C9" s="627">
        <v>79</v>
      </c>
      <c r="D9" s="618">
        <v>84</v>
      </c>
    </row>
    <row r="10" spans="1:4" x14ac:dyDescent="0.2">
      <c r="A10" s="608" t="s">
        <v>732</v>
      </c>
      <c r="B10" s="616"/>
      <c r="C10" s="617">
        <v>61</v>
      </c>
      <c r="D10" s="619">
        <v>83</v>
      </c>
    </row>
    <row r="11" spans="1:4" x14ac:dyDescent="0.2">
      <c r="A11" s="620" t="s">
        <v>733</v>
      </c>
      <c r="B11" s="621"/>
      <c r="C11" s="622">
        <v>74</v>
      </c>
      <c r="D11" s="623">
        <v>96</v>
      </c>
    </row>
    <row r="12" spans="1:4" x14ac:dyDescent="0.2">
      <c r="A12" s="624" t="s">
        <v>748</v>
      </c>
      <c r="B12" s="624"/>
      <c r="C12" s="625"/>
      <c r="D12" s="626"/>
    </row>
  </sheetData>
  <mergeCells count="3">
    <mergeCell ref="A3:D3"/>
    <mergeCell ref="A4:D4"/>
    <mergeCell ref="A5:A6"/>
  </mergeCell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8">
    <tabColor rgb="FFFFFF00"/>
  </sheetPr>
  <dimension ref="A1:R38"/>
  <sheetViews>
    <sheetView showGridLines="0" zoomScaleNormal="100" workbookViewId="0"/>
  </sheetViews>
  <sheetFormatPr defaultColWidth="10.28515625" defaultRowHeight="14.25" x14ac:dyDescent="0.2"/>
  <cols>
    <col min="1" max="1" width="47.140625" style="628" customWidth="1"/>
    <col min="2" max="16384" width="10.28515625" style="628"/>
  </cols>
  <sheetData>
    <row r="1" spans="1:18" x14ac:dyDescent="0.2">
      <c r="A1" s="602" t="s">
        <v>753</v>
      </c>
      <c r="B1" s="604"/>
      <c r="C1" s="604"/>
      <c r="D1" s="604"/>
      <c r="E1" s="604"/>
      <c r="F1" s="604"/>
      <c r="G1" s="604"/>
      <c r="H1" s="604"/>
      <c r="I1" s="604"/>
      <c r="J1" s="604"/>
      <c r="K1" s="604"/>
      <c r="L1" s="604"/>
      <c r="M1" s="604"/>
      <c r="N1" s="604"/>
      <c r="O1" s="604"/>
      <c r="P1" s="604"/>
      <c r="Q1" s="604"/>
      <c r="R1" s="604"/>
    </row>
    <row r="2" spans="1:18" x14ac:dyDescent="0.2">
      <c r="A2" s="602"/>
      <c r="B2" s="604"/>
      <c r="C2" s="604"/>
      <c r="D2" s="604"/>
      <c r="E2" s="604"/>
      <c r="F2" s="604"/>
      <c r="G2" s="604"/>
      <c r="H2" s="604"/>
      <c r="I2" s="604"/>
      <c r="J2" s="604"/>
      <c r="K2" s="604"/>
      <c r="L2" s="604"/>
      <c r="M2" s="604"/>
      <c r="N2" s="604"/>
      <c r="O2" s="604"/>
      <c r="P2" s="604"/>
      <c r="Q2" s="604"/>
      <c r="R2" s="604"/>
    </row>
    <row r="3" spans="1:18" ht="18" x14ac:dyDescent="0.25">
      <c r="A3" s="629" t="s">
        <v>752</v>
      </c>
      <c r="B3" s="630"/>
      <c r="C3" s="630"/>
      <c r="D3" s="631"/>
      <c r="E3" s="604"/>
      <c r="F3" s="604"/>
      <c r="G3" s="604"/>
      <c r="H3" s="604"/>
      <c r="I3" s="604"/>
      <c r="J3" s="604"/>
      <c r="K3" s="604"/>
      <c r="L3" s="604"/>
      <c r="M3" s="604"/>
      <c r="N3" s="604"/>
      <c r="O3" s="604"/>
      <c r="P3" s="604"/>
      <c r="Q3" s="604"/>
      <c r="R3" s="604"/>
    </row>
    <row r="4" spans="1:18" x14ac:dyDescent="0.2">
      <c r="A4" s="764" t="s">
        <v>830</v>
      </c>
      <c r="B4" s="764"/>
      <c r="C4" s="764"/>
      <c r="D4" s="764"/>
      <c r="E4" s="604"/>
      <c r="F4" s="604"/>
      <c r="G4" s="604"/>
      <c r="H4" s="604"/>
      <c r="I4" s="604"/>
      <c r="J4" s="604"/>
      <c r="K4" s="604"/>
      <c r="L4" s="604"/>
      <c r="M4" s="604"/>
      <c r="N4" s="604"/>
      <c r="O4" s="604"/>
      <c r="P4" s="604"/>
      <c r="Q4" s="604"/>
      <c r="R4" s="604"/>
    </row>
    <row r="5" spans="1:18" x14ac:dyDescent="0.2">
      <c r="A5" s="632"/>
      <c r="B5" s="605"/>
      <c r="C5" s="538">
        <v>2018</v>
      </c>
      <c r="D5" s="512">
        <v>2017</v>
      </c>
      <c r="E5" s="604"/>
      <c r="F5" s="604"/>
      <c r="G5" s="604"/>
      <c r="H5" s="604"/>
      <c r="I5" s="604"/>
      <c r="J5" s="604"/>
      <c r="K5" s="604"/>
      <c r="L5" s="604"/>
      <c r="M5" s="604"/>
      <c r="N5" s="604"/>
      <c r="O5" s="604"/>
      <c r="P5" s="604"/>
      <c r="Q5" s="604"/>
      <c r="R5" s="604"/>
    </row>
    <row r="6" spans="1:18" x14ac:dyDescent="0.2">
      <c r="A6" s="633"/>
      <c r="B6" s="606"/>
      <c r="C6" s="607" t="s">
        <v>0</v>
      </c>
      <c r="D6" s="606" t="s">
        <v>0</v>
      </c>
      <c r="E6" s="604"/>
      <c r="F6" s="604"/>
      <c r="G6" s="604"/>
      <c r="H6" s="604"/>
      <c r="I6" s="604"/>
      <c r="J6" s="604"/>
      <c r="K6" s="604"/>
      <c r="L6" s="604"/>
      <c r="M6" s="604"/>
      <c r="N6" s="604"/>
      <c r="O6" s="604"/>
      <c r="P6" s="604"/>
      <c r="Q6" s="604"/>
      <c r="R6" s="604"/>
    </row>
    <row r="7" spans="1:18" x14ac:dyDescent="0.2">
      <c r="A7" s="608"/>
      <c r="B7" s="609"/>
      <c r="C7" s="610"/>
      <c r="D7" s="611"/>
      <c r="E7" s="604"/>
      <c r="F7" s="604"/>
      <c r="G7" s="604"/>
      <c r="H7" s="604"/>
      <c r="I7" s="604"/>
      <c r="J7" s="604"/>
      <c r="K7" s="604"/>
      <c r="L7" s="604"/>
      <c r="M7" s="604"/>
      <c r="N7" s="604"/>
      <c r="O7" s="604"/>
      <c r="P7" s="604"/>
      <c r="Q7" s="604"/>
      <c r="R7" s="604"/>
    </row>
    <row r="8" spans="1:18" x14ac:dyDescent="0.2">
      <c r="A8" s="612" t="s">
        <v>729</v>
      </c>
      <c r="B8" s="613"/>
      <c r="C8" s="614">
        <v>1000</v>
      </c>
      <c r="D8" s="615">
        <v>870</v>
      </c>
      <c r="E8" s="604"/>
      <c r="F8" s="604"/>
      <c r="G8" s="604"/>
      <c r="H8" s="604"/>
      <c r="I8" s="604"/>
      <c r="J8" s="604"/>
      <c r="K8" s="604"/>
      <c r="L8" s="604"/>
      <c r="M8" s="604"/>
      <c r="N8" s="604"/>
      <c r="O8" s="604"/>
      <c r="P8" s="604"/>
      <c r="Q8" s="604"/>
      <c r="R8" s="604"/>
    </row>
    <row r="9" spans="1:18" x14ac:dyDescent="0.2">
      <c r="A9" s="608" t="s">
        <v>730</v>
      </c>
      <c r="B9" s="616"/>
      <c r="C9" s="627">
        <v>422</v>
      </c>
      <c r="D9" s="618">
        <v>408</v>
      </c>
      <c r="E9" s="604"/>
      <c r="F9" s="604"/>
      <c r="G9" s="604"/>
      <c r="H9" s="604"/>
      <c r="I9" s="604"/>
      <c r="J9" s="604"/>
      <c r="K9" s="604"/>
      <c r="L9" s="604"/>
      <c r="M9" s="604"/>
      <c r="N9" s="604"/>
      <c r="O9" s="604"/>
      <c r="P9" s="604"/>
      <c r="Q9" s="604"/>
      <c r="R9" s="604"/>
    </row>
    <row r="10" spans="1:18" x14ac:dyDescent="0.2">
      <c r="A10" s="608" t="s">
        <v>732</v>
      </c>
      <c r="B10" s="616"/>
      <c r="C10" s="617">
        <v>566</v>
      </c>
      <c r="D10" s="619">
        <v>432</v>
      </c>
      <c r="E10" s="604"/>
      <c r="F10" s="604"/>
      <c r="G10" s="604"/>
      <c r="H10" s="604"/>
      <c r="I10" s="604"/>
      <c r="J10" s="604"/>
      <c r="K10" s="604"/>
      <c r="L10" s="604"/>
      <c r="M10" s="604"/>
      <c r="N10" s="604"/>
      <c r="O10" s="604"/>
      <c r="P10" s="604"/>
      <c r="Q10" s="604"/>
      <c r="R10" s="604"/>
    </row>
    <row r="11" spans="1:18" x14ac:dyDescent="0.2">
      <c r="A11" s="620" t="s">
        <v>733</v>
      </c>
      <c r="B11" s="621"/>
      <c r="C11" s="622">
        <v>856</v>
      </c>
      <c r="D11" s="623">
        <v>845</v>
      </c>
      <c r="E11" s="604"/>
      <c r="F11" s="604"/>
      <c r="G11" s="604"/>
      <c r="H11" s="604"/>
      <c r="I11" s="604"/>
      <c r="J11" s="604"/>
      <c r="K11" s="604"/>
      <c r="L11" s="604"/>
      <c r="M11" s="604"/>
      <c r="N11" s="604"/>
      <c r="O11" s="604"/>
      <c r="P11" s="604"/>
      <c r="Q11" s="604"/>
      <c r="R11" s="604"/>
    </row>
    <row r="12" spans="1:18" x14ac:dyDescent="0.2">
      <c r="A12" s="624" t="s">
        <v>748</v>
      </c>
      <c r="B12" s="624"/>
      <c r="C12" s="625"/>
      <c r="D12" s="626"/>
      <c r="E12" s="604"/>
      <c r="F12" s="604"/>
      <c r="G12" s="604"/>
      <c r="H12" s="604"/>
      <c r="I12" s="604"/>
      <c r="J12" s="604"/>
      <c r="K12" s="604"/>
      <c r="L12" s="604"/>
      <c r="M12" s="604"/>
      <c r="N12" s="604"/>
      <c r="O12" s="604"/>
      <c r="P12" s="604"/>
      <c r="Q12" s="604"/>
      <c r="R12" s="604"/>
    </row>
    <row r="13" spans="1:18" x14ac:dyDescent="0.2">
      <c r="A13" s="604"/>
      <c r="B13" s="604"/>
      <c r="C13" s="604"/>
      <c r="D13" s="604"/>
      <c r="E13" s="604"/>
      <c r="F13" s="604"/>
      <c r="G13" s="604"/>
      <c r="H13" s="604"/>
      <c r="I13" s="604"/>
      <c r="J13" s="604"/>
      <c r="K13" s="604"/>
      <c r="L13" s="604"/>
      <c r="M13" s="604"/>
      <c r="N13" s="604"/>
      <c r="O13" s="604"/>
      <c r="P13" s="604"/>
      <c r="Q13" s="604"/>
      <c r="R13" s="604"/>
    </row>
    <row r="14" spans="1:18" x14ac:dyDescent="0.2">
      <c r="A14" s="604"/>
      <c r="B14" s="604"/>
      <c r="C14" s="604"/>
      <c r="D14" s="604"/>
      <c r="E14" s="604"/>
      <c r="F14" s="604"/>
      <c r="G14" s="604"/>
      <c r="H14" s="604"/>
      <c r="I14" s="604"/>
      <c r="J14" s="604"/>
      <c r="K14" s="604"/>
      <c r="L14" s="604"/>
      <c r="M14" s="604"/>
      <c r="N14" s="604"/>
      <c r="O14" s="604"/>
      <c r="P14" s="604"/>
      <c r="Q14" s="604"/>
      <c r="R14" s="604"/>
    </row>
    <row r="15" spans="1:18" x14ac:dyDescent="0.2">
      <c r="A15" s="604"/>
      <c r="B15" s="604"/>
      <c r="C15" s="604"/>
      <c r="D15" s="604"/>
      <c r="E15" s="604"/>
      <c r="F15" s="604"/>
      <c r="G15" s="604"/>
      <c r="H15" s="604"/>
      <c r="I15" s="604"/>
      <c r="J15" s="604"/>
      <c r="K15" s="604"/>
      <c r="L15" s="604"/>
      <c r="M15" s="604"/>
      <c r="N15" s="604"/>
      <c r="O15" s="604"/>
      <c r="P15" s="604"/>
      <c r="Q15" s="604"/>
      <c r="R15" s="604"/>
    </row>
    <row r="16" spans="1:18" x14ac:dyDescent="0.2">
      <c r="A16" s="604"/>
      <c r="B16" s="604"/>
      <c r="C16" s="604"/>
      <c r="D16" s="604"/>
      <c r="E16" s="604"/>
      <c r="F16" s="604"/>
      <c r="G16" s="604"/>
      <c r="H16" s="604"/>
      <c r="I16" s="604"/>
      <c r="J16" s="604"/>
      <c r="K16" s="604"/>
      <c r="L16" s="604"/>
      <c r="M16" s="604"/>
      <c r="N16" s="604"/>
      <c r="O16" s="604"/>
      <c r="P16" s="604"/>
      <c r="Q16" s="604"/>
      <c r="R16" s="604"/>
    </row>
    <row r="17" spans="1:18" x14ac:dyDescent="0.2">
      <c r="A17" s="604"/>
      <c r="B17" s="604"/>
      <c r="C17" s="604"/>
      <c r="D17" s="604"/>
      <c r="E17" s="604"/>
      <c r="F17" s="604"/>
      <c r="G17" s="604"/>
      <c r="H17" s="604"/>
      <c r="I17" s="604"/>
      <c r="J17" s="604"/>
      <c r="K17" s="604"/>
      <c r="L17" s="604"/>
      <c r="M17" s="604"/>
      <c r="N17" s="604"/>
      <c r="O17" s="604"/>
      <c r="P17" s="604"/>
      <c r="Q17" s="604"/>
      <c r="R17" s="604"/>
    </row>
    <row r="18" spans="1:18" x14ac:dyDescent="0.2">
      <c r="A18" s="604"/>
      <c r="B18" s="604"/>
      <c r="C18" s="604"/>
      <c r="D18" s="604"/>
      <c r="E18" s="604"/>
      <c r="F18" s="604"/>
      <c r="G18" s="604"/>
      <c r="H18" s="604"/>
      <c r="I18" s="604"/>
      <c r="J18" s="604"/>
      <c r="K18" s="604"/>
      <c r="L18" s="604"/>
      <c r="M18" s="604"/>
      <c r="N18" s="604"/>
      <c r="O18" s="604"/>
      <c r="P18" s="604"/>
      <c r="Q18" s="604"/>
      <c r="R18" s="604"/>
    </row>
    <row r="19" spans="1:18" x14ac:dyDescent="0.2">
      <c r="A19" s="604"/>
      <c r="B19" s="604"/>
      <c r="C19" s="604"/>
      <c r="D19" s="604"/>
      <c r="E19" s="604"/>
      <c r="F19" s="604"/>
      <c r="G19" s="604"/>
      <c r="H19" s="604"/>
      <c r="I19" s="604"/>
      <c r="J19" s="604"/>
      <c r="K19" s="604"/>
      <c r="L19" s="604"/>
      <c r="M19" s="604"/>
      <c r="N19" s="604"/>
      <c r="O19" s="604"/>
      <c r="P19" s="604"/>
      <c r="Q19" s="604"/>
      <c r="R19" s="604"/>
    </row>
    <row r="20" spans="1:18" x14ac:dyDescent="0.2">
      <c r="A20" s="604"/>
      <c r="B20" s="604"/>
      <c r="C20" s="604"/>
      <c r="D20" s="604"/>
      <c r="E20" s="604"/>
      <c r="F20" s="604"/>
      <c r="G20" s="604"/>
      <c r="H20" s="604"/>
      <c r="I20" s="604"/>
      <c r="J20" s="604"/>
      <c r="K20" s="604"/>
      <c r="L20" s="604"/>
      <c r="M20" s="604"/>
      <c r="N20" s="604"/>
      <c r="O20" s="604"/>
      <c r="P20" s="604"/>
      <c r="Q20" s="604"/>
      <c r="R20" s="604"/>
    </row>
    <row r="21" spans="1:18" x14ac:dyDescent="0.2">
      <c r="A21" s="604"/>
      <c r="B21" s="604"/>
      <c r="C21" s="604"/>
      <c r="D21" s="604"/>
      <c r="E21" s="604"/>
      <c r="F21" s="604"/>
      <c r="G21" s="604"/>
      <c r="H21" s="604"/>
      <c r="I21" s="604"/>
      <c r="J21" s="604"/>
      <c r="K21" s="604"/>
      <c r="L21" s="604"/>
      <c r="M21" s="604"/>
      <c r="N21" s="604"/>
      <c r="O21" s="604"/>
      <c r="P21" s="604"/>
      <c r="Q21" s="604"/>
      <c r="R21" s="604"/>
    </row>
    <row r="22" spans="1:18" x14ac:dyDescent="0.2">
      <c r="A22" s="604"/>
      <c r="B22" s="604"/>
      <c r="C22" s="604"/>
      <c r="D22" s="604"/>
      <c r="E22" s="604"/>
      <c r="F22" s="604"/>
      <c r="G22" s="604"/>
      <c r="H22" s="604"/>
      <c r="I22" s="604"/>
      <c r="J22" s="604"/>
      <c r="K22" s="604"/>
      <c r="L22" s="604"/>
      <c r="M22" s="604"/>
      <c r="N22" s="604"/>
      <c r="O22" s="604"/>
      <c r="P22" s="604"/>
      <c r="Q22" s="604"/>
      <c r="R22" s="604"/>
    </row>
    <row r="23" spans="1:18" x14ac:dyDescent="0.2">
      <c r="A23" s="604"/>
      <c r="B23" s="604"/>
      <c r="C23" s="604"/>
      <c r="D23" s="604"/>
      <c r="E23" s="604"/>
      <c r="F23" s="604"/>
      <c r="G23" s="604"/>
      <c r="H23" s="604"/>
      <c r="I23" s="604"/>
      <c r="J23" s="604"/>
      <c r="K23" s="604"/>
      <c r="L23" s="604"/>
      <c r="M23" s="604"/>
      <c r="N23" s="604"/>
      <c r="O23" s="604"/>
      <c r="P23" s="604"/>
      <c r="Q23" s="604"/>
      <c r="R23" s="604"/>
    </row>
    <row r="24" spans="1:18" x14ac:dyDescent="0.2">
      <c r="A24" s="604"/>
      <c r="B24" s="604"/>
      <c r="C24" s="604"/>
      <c r="D24" s="604"/>
      <c r="E24" s="604"/>
      <c r="F24" s="604"/>
      <c r="G24" s="604"/>
      <c r="H24" s="604"/>
      <c r="I24" s="604"/>
      <c r="J24" s="604"/>
      <c r="K24" s="604"/>
      <c r="L24" s="604"/>
      <c r="M24" s="604"/>
      <c r="N24" s="604"/>
      <c r="O24" s="604"/>
      <c r="P24" s="604"/>
      <c r="Q24" s="604"/>
      <c r="R24" s="604"/>
    </row>
    <row r="25" spans="1:18" x14ac:dyDescent="0.2">
      <c r="A25" s="604"/>
      <c r="B25" s="604"/>
      <c r="C25" s="604"/>
      <c r="D25" s="604"/>
      <c r="E25" s="604"/>
      <c r="F25" s="604"/>
      <c r="G25" s="604"/>
      <c r="H25" s="604"/>
      <c r="I25" s="604"/>
      <c r="J25" s="604"/>
      <c r="K25" s="604"/>
      <c r="L25" s="604"/>
      <c r="M25" s="604"/>
      <c r="N25" s="604"/>
      <c r="O25" s="604"/>
      <c r="P25" s="604"/>
      <c r="Q25" s="604"/>
      <c r="R25" s="604"/>
    </row>
    <row r="26" spans="1:18" x14ac:dyDescent="0.2">
      <c r="A26" s="604"/>
      <c r="B26" s="604"/>
      <c r="C26" s="604"/>
      <c r="D26" s="604"/>
      <c r="E26" s="604"/>
      <c r="F26" s="604"/>
      <c r="G26" s="604"/>
      <c r="H26" s="604"/>
      <c r="I26" s="604"/>
      <c r="J26" s="604"/>
      <c r="K26" s="604"/>
      <c r="L26" s="604"/>
      <c r="M26" s="604"/>
      <c r="N26" s="604"/>
      <c r="O26" s="604"/>
      <c r="P26" s="604"/>
      <c r="Q26" s="604"/>
      <c r="R26" s="604"/>
    </row>
    <row r="27" spans="1:18" x14ac:dyDescent="0.2">
      <c r="A27" s="604"/>
      <c r="B27" s="604"/>
      <c r="C27" s="604"/>
      <c r="D27" s="604"/>
      <c r="E27" s="604"/>
      <c r="F27" s="604"/>
      <c r="G27" s="604"/>
      <c r="H27" s="604"/>
      <c r="I27" s="604"/>
      <c r="J27" s="604"/>
      <c r="K27" s="604"/>
      <c r="L27" s="604"/>
      <c r="M27" s="604"/>
      <c r="N27" s="604"/>
      <c r="O27" s="604"/>
      <c r="P27" s="604"/>
      <c r="Q27" s="604"/>
      <c r="R27" s="604"/>
    </row>
    <row r="28" spans="1:18" x14ac:dyDescent="0.2">
      <c r="A28" s="604"/>
      <c r="B28" s="604"/>
      <c r="C28" s="604"/>
      <c r="D28" s="604"/>
      <c r="E28" s="604"/>
      <c r="F28" s="604"/>
      <c r="G28" s="604"/>
      <c r="H28" s="604"/>
      <c r="I28" s="604"/>
      <c r="J28" s="604"/>
      <c r="K28" s="604"/>
      <c r="L28" s="604"/>
      <c r="M28" s="604"/>
      <c r="N28" s="604"/>
      <c r="O28" s="604"/>
      <c r="P28" s="604"/>
      <c r="Q28" s="604"/>
      <c r="R28" s="604"/>
    </row>
    <row r="29" spans="1:18" x14ac:dyDescent="0.2">
      <c r="A29" s="604"/>
      <c r="B29" s="604"/>
      <c r="C29" s="604"/>
      <c r="D29" s="604"/>
      <c r="E29" s="604"/>
      <c r="F29" s="604"/>
      <c r="G29" s="604"/>
      <c r="H29" s="604"/>
      <c r="I29" s="604"/>
      <c r="J29" s="604"/>
      <c r="K29" s="604"/>
      <c r="L29" s="604"/>
      <c r="M29" s="604"/>
      <c r="N29" s="604"/>
      <c r="O29" s="604"/>
      <c r="P29" s="604"/>
      <c r="Q29" s="604"/>
      <c r="R29" s="604"/>
    </row>
    <row r="30" spans="1:18" x14ac:dyDescent="0.2">
      <c r="A30" s="604"/>
      <c r="B30" s="604"/>
      <c r="C30" s="604"/>
      <c r="D30" s="604"/>
      <c r="E30" s="604"/>
      <c r="F30" s="604"/>
      <c r="G30" s="604"/>
      <c r="H30" s="604"/>
      <c r="I30" s="604"/>
      <c r="J30" s="604"/>
      <c r="K30" s="604"/>
      <c r="L30" s="604"/>
      <c r="M30" s="604"/>
      <c r="N30" s="604"/>
      <c r="O30" s="604"/>
      <c r="P30" s="604"/>
      <c r="Q30" s="604"/>
      <c r="R30" s="604"/>
    </row>
    <row r="31" spans="1:18" x14ac:dyDescent="0.2">
      <c r="A31" s="604"/>
      <c r="B31" s="604"/>
      <c r="C31" s="604"/>
      <c r="D31" s="604"/>
      <c r="E31" s="604"/>
      <c r="F31" s="604"/>
      <c r="G31" s="604"/>
      <c r="H31" s="604"/>
      <c r="I31" s="604"/>
      <c r="J31" s="604"/>
      <c r="K31" s="604"/>
      <c r="L31" s="604"/>
      <c r="M31" s="604"/>
      <c r="N31" s="604"/>
      <c r="O31" s="604"/>
      <c r="P31" s="604"/>
      <c r="Q31" s="604"/>
      <c r="R31" s="604"/>
    </row>
    <row r="32" spans="1:18" x14ac:dyDescent="0.2">
      <c r="A32" s="604"/>
      <c r="B32" s="604"/>
      <c r="C32" s="604"/>
      <c r="D32" s="604"/>
      <c r="E32" s="604"/>
      <c r="F32" s="604"/>
      <c r="G32" s="604"/>
      <c r="H32" s="604"/>
      <c r="I32" s="604"/>
      <c r="J32" s="604"/>
      <c r="K32" s="604"/>
      <c r="L32" s="604"/>
      <c r="M32" s="604"/>
      <c r="N32" s="604"/>
      <c r="O32" s="604"/>
      <c r="P32" s="604"/>
      <c r="Q32" s="604"/>
      <c r="R32" s="604"/>
    </row>
    <row r="33" spans="1:18" x14ac:dyDescent="0.2">
      <c r="A33" s="604"/>
      <c r="B33" s="604"/>
      <c r="C33" s="604"/>
      <c r="D33" s="604"/>
      <c r="E33" s="604"/>
      <c r="F33" s="604"/>
      <c r="G33" s="604"/>
      <c r="H33" s="604"/>
      <c r="I33" s="604"/>
      <c r="J33" s="604"/>
      <c r="K33" s="604"/>
      <c r="L33" s="604"/>
      <c r="M33" s="604"/>
      <c r="N33" s="604"/>
      <c r="O33" s="604"/>
      <c r="P33" s="604"/>
      <c r="Q33" s="604"/>
      <c r="R33" s="604"/>
    </row>
    <row r="34" spans="1:18" x14ac:dyDescent="0.2">
      <c r="A34" s="604"/>
      <c r="B34" s="604"/>
      <c r="C34" s="604"/>
      <c r="D34" s="604"/>
      <c r="E34" s="604"/>
      <c r="F34" s="604"/>
      <c r="G34" s="604"/>
      <c r="H34" s="604"/>
      <c r="I34" s="604"/>
      <c r="J34" s="604"/>
      <c r="K34" s="604"/>
      <c r="L34" s="604"/>
      <c r="M34" s="604"/>
      <c r="N34" s="604"/>
      <c r="O34" s="604"/>
      <c r="P34" s="604"/>
      <c r="Q34" s="604"/>
      <c r="R34" s="604"/>
    </row>
    <row r="35" spans="1:18" x14ac:dyDescent="0.2">
      <c r="A35" s="604"/>
      <c r="B35" s="604"/>
      <c r="C35" s="604"/>
      <c r="D35" s="604"/>
      <c r="E35" s="604"/>
      <c r="F35" s="604"/>
      <c r="G35" s="604"/>
      <c r="H35" s="604"/>
      <c r="I35" s="604"/>
      <c r="J35" s="604"/>
      <c r="K35" s="604"/>
      <c r="L35" s="604"/>
      <c r="M35" s="604"/>
      <c r="N35" s="604"/>
      <c r="O35" s="604"/>
      <c r="P35" s="604"/>
      <c r="Q35" s="604"/>
      <c r="R35" s="604"/>
    </row>
    <row r="36" spans="1:18" x14ac:dyDescent="0.2">
      <c r="A36" s="604"/>
      <c r="B36" s="604"/>
      <c r="C36" s="604"/>
      <c r="D36" s="604"/>
      <c r="E36" s="604"/>
      <c r="F36" s="604"/>
      <c r="G36" s="604"/>
      <c r="H36" s="604"/>
      <c r="I36" s="604"/>
      <c r="J36" s="604"/>
      <c r="K36" s="604"/>
      <c r="L36" s="604"/>
      <c r="M36" s="604"/>
      <c r="N36" s="604"/>
      <c r="O36" s="604"/>
      <c r="P36" s="604"/>
      <c r="Q36" s="604"/>
      <c r="R36" s="604"/>
    </row>
    <row r="37" spans="1:18" x14ac:dyDescent="0.2">
      <c r="A37" s="604"/>
      <c r="B37" s="604"/>
      <c r="C37" s="604"/>
      <c r="D37" s="604"/>
      <c r="E37" s="604"/>
      <c r="F37" s="604"/>
      <c r="G37" s="604"/>
      <c r="H37" s="604"/>
      <c r="I37" s="604"/>
      <c r="J37" s="604"/>
      <c r="K37" s="604"/>
      <c r="L37" s="604"/>
      <c r="M37" s="604"/>
      <c r="N37" s="604"/>
      <c r="O37" s="604"/>
      <c r="P37" s="604"/>
      <c r="Q37" s="604"/>
      <c r="R37" s="604"/>
    </row>
    <row r="38" spans="1:18" x14ac:dyDescent="0.2">
      <c r="A38" s="604"/>
      <c r="B38" s="604"/>
      <c r="C38" s="604"/>
      <c r="D38" s="604"/>
      <c r="E38" s="604"/>
      <c r="F38" s="604"/>
      <c r="G38" s="604"/>
      <c r="H38" s="604"/>
      <c r="I38" s="604"/>
      <c r="J38" s="604"/>
      <c r="K38" s="604"/>
      <c r="L38" s="604"/>
      <c r="M38" s="604"/>
      <c r="N38" s="604"/>
      <c r="O38" s="604"/>
      <c r="P38" s="604"/>
      <c r="Q38" s="604"/>
      <c r="R38" s="604"/>
    </row>
  </sheetData>
  <mergeCells count="1">
    <mergeCell ref="A4:D4"/>
  </mergeCell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9">
    <tabColor rgb="FFFFFF00"/>
  </sheetPr>
  <dimension ref="A1:D13"/>
  <sheetViews>
    <sheetView showGridLines="0" zoomScale="120" zoomScaleNormal="120" workbookViewId="0"/>
  </sheetViews>
  <sheetFormatPr defaultColWidth="10.140625" defaultRowHeight="14.25" x14ac:dyDescent="0.2"/>
  <cols>
    <col min="1" max="1" width="41.42578125" style="604" customWidth="1"/>
    <col min="2" max="2" width="14" style="604" customWidth="1"/>
    <col min="3" max="3" width="10.140625" style="604"/>
    <col min="4" max="4" width="12.5703125" style="604" customWidth="1"/>
    <col min="5" max="16384" width="10.140625" style="604"/>
  </cols>
  <sheetData>
    <row r="1" spans="1:4" x14ac:dyDescent="0.2">
      <c r="A1" s="602" t="s">
        <v>755</v>
      </c>
    </row>
    <row r="2" spans="1:4" x14ac:dyDescent="0.2">
      <c r="A2" s="602"/>
    </row>
    <row r="3" spans="1:4" ht="18.75" customHeight="1" x14ac:dyDescent="0.25">
      <c r="A3" s="629" t="s">
        <v>754</v>
      </c>
      <c r="B3" s="630"/>
      <c r="C3" s="630"/>
      <c r="D3" s="631"/>
    </row>
    <row r="4" spans="1:4" x14ac:dyDescent="0.2">
      <c r="A4" s="764" t="s">
        <v>830</v>
      </c>
      <c r="B4" s="764"/>
      <c r="C4" s="764"/>
      <c r="D4" s="764"/>
    </row>
    <row r="5" spans="1:4" x14ac:dyDescent="0.2">
      <c r="A5" s="632"/>
      <c r="B5" s="605"/>
      <c r="C5" s="538">
        <v>2018</v>
      </c>
      <c r="D5" s="512">
        <v>2017</v>
      </c>
    </row>
    <row r="6" spans="1:4" x14ac:dyDescent="0.2">
      <c r="A6" s="633"/>
      <c r="B6" s="606"/>
      <c r="C6" s="607" t="s">
        <v>0</v>
      </c>
      <c r="D6" s="606" t="s">
        <v>0</v>
      </c>
    </row>
    <row r="7" spans="1:4" x14ac:dyDescent="0.2">
      <c r="A7" s="608"/>
      <c r="B7" s="609"/>
      <c r="C7" s="610"/>
      <c r="D7" s="611"/>
    </row>
    <row r="8" spans="1:4" x14ac:dyDescent="0.2">
      <c r="A8" s="612" t="s">
        <v>729</v>
      </c>
      <c r="B8" s="613"/>
      <c r="C8" s="614">
        <v>100</v>
      </c>
      <c r="D8" s="615">
        <v>100</v>
      </c>
    </row>
    <row r="9" spans="1:4" x14ac:dyDescent="0.2">
      <c r="A9" s="608" t="s">
        <v>730</v>
      </c>
      <c r="B9" s="616"/>
      <c r="C9" s="617" t="s">
        <v>533</v>
      </c>
      <c r="D9" s="619" t="s">
        <v>533</v>
      </c>
    </row>
    <row r="10" spans="1:4" x14ac:dyDescent="0.2">
      <c r="A10" s="608" t="s">
        <v>732</v>
      </c>
      <c r="B10" s="616"/>
      <c r="C10" s="531" t="s">
        <v>834</v>
      </c>
      <c r="D10" s="619" t="s">
        <v>533</v>
      </c>
    </row>
    <row r="11" spans="1:4" x14ac:dyDescent="0.2">
      <c r="A11" s="620" t="s">
        <v>733</v>
      </c>
      <c r="B11" s="621"/>
      <c r="C11" s="622">
        <v>99</v>
      </c>
      <c r="D11" s="623">
        <v>100</v>
      </c>
    </row>
    <row r="12" spans="1:4" s="540" customFormat="1" ht="15" customHeight="1" x14ac:dyDescent="0.2">
      <c r="A12" s="765" t="s">
        <v>770</v>
      </c>
      <c r="B12" s="766"/>
      <c r="C12" s="766"/>
      <c r="D12" s="766"/>
    </row>
    <row r="13" spans="1:4" ht="15.75" customHeight="1" x14ac:dyDescent="0.2">
      <c r="A13" s="624" t="s">
        <v>748</v>
      </c>
      <c r="B13" s="624"/>
      <c r="C13" s="625"/>
      <c r="D13" s="626"/>
    </row>
  </sheetData>
  <mergeCells count="2">
    <mergeCell ref="A4:D4"/>
    <mergeCell ref="A12:D1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FF00"/>
  </sheetPr>
  <dimension ref="A1:K36"/>
  <sheetViews>
    <sheetView showGridLines="0" zoomScale="145" zoomScaleNormal="145" workbookViewId="0"/>
  </sheetViews>
  <sheetFormatPr defaultRowHeight="12.75" x14ac:dyDescent="0.2"/>
  <cols>
    <col min="1" max="1" width="10.85546875" bestFit="1" customWidth="1"/>
    <col min="2" max="2" width="12.42578125" bestFit="1" customWidth="1"/>
    <col min="6" max="6" width="4.140625" customWidth="1"/>
    <col min="7" max="7" width="9.140625" customWidth="1"/>
    <col min="8" max="8" width="12.5703125" customWidth="1"/>
  </cols>
  <sheetData>
    <row r="1" spans="1:11" x14ac:dyDescent="0.2">
      <c r="A1" s="201" t="s">
        <v>623</v>
      </c>
    </row>
    <row r="2" spans="1:11" x14ac:dyDescent="0.2">
      <c r="A2" s="201"/>
    </row>
    <row r="3" spans="1:11" ht="15.75" x14ac:dyDescent="0.2">
      <c r="C3" s="715" t="s">
        <v>622</v>
      </c>
      <c r="D3" s="715"/>
      <c r="E3" s="715"/>
      <c r="F3" s="715"/>
      <c r="G3" s="715"/>
      <c r="H3" s="715"/>
    </row>
    <row r="4" spans="1:11" ht="3.75" customHeight="1" x14ac:dyDescent="0.2"/>
    <row r="5" spans="1:11" s="637" customFormat="1" ht="14.25" x14ac:dyDescent="0.2">
      <c r="A5" s="717" t="s">
        <v>782</v>
      </c>
      <c r="B5" s="717"/>
      <c r="C5" s="717"/>
      <c r="D5" s="717"/>
      <c r="E5" s="717"/>
      <c r="H5" s="717" t="s">
        <v>867</v>
      </c>
      <c r="I5" s="717"/>
      <c r="J5" s="717"/>
      <c r="K5" s="717"/>
    </row>
    <row r="23" spans="1:10" x14ac:dyDescent="0.2">
      <c r="A23" s="458" t="s">
        <v>606</v>
      </c>
      <c r="B23" s="5"/>
      <c r="C23" s="5"/>
      <c r="H23" s="458" t="s">
        <v>606</v>
      </c>
      <c r="I23" s="5"/>
    </row>
    <row r="24" spans="1:10" ht="22.5" x14ac:dyDescent="0.2">
      <c r="A24" s="461" t="s">
        <v>607</v>
      </c>
      <c r="B24" s="462" t="s">
        <v>624</v>
      </c>
      <c r="C24" s="460" t="s">
        <v>609</v>
      </c>
      <c r="J24" s="15" t="s">
        <v>610</v>
      </c>
    </row>
    <row r="25" spans="1:10" x14ac:dyDescent="0.2">
      <c r="C25" s="5">
        <v>6.9</v>
      </c>
      <c r="H25" s="5" t="s">
        <v>130</v>
      </c>
      <c r="I25" s="5"/>
      <c r="J25" s="480">
        <v>70</v>
      </c>
    </row>
    <row r="26" spans="1:10" x14ac:dyDescent="0.2">
      <c r="A26" s="465">
        <v>2008</v>
      </c>
      <c r="B26" s="466">
        <v>8.1999999999999993</v>
      </c>
      <c r="H26" s="5" t="s">
        <v>625</v>
      </c>
      <c r="I26" s="5"/>
      <c r="J26" s="480">
        <v>-200</v>
      </c>
    </row>
    <row r="27" spans="1:10" x14ac:dyDescent="0.2">
      <c r="A27" s="465">
        <v>2009</v>
      </c>
      <c r="B27" s="466">
        <v>14.3</v>
      </c>
      <c r="H27" s="5" t="s">
        <v>626</v>
      </c>
      <c r="I27" s="5"/>
      <c r="J27" s="480">
        <v>71</v>
      </c>
    </row>
    <row r="28" spans="1:10" x14ac:dyDescent="0.2">
      <c r="A28" s="465">
        <v>2010</v>
      </c>
      <c r="B28" s="466">
        <v>11.8</v>
      </c>
      <c r="H28" s="5" t="s">
        <v>627</v>
      </c>
      <c r="I28" s="5"/>
      <c r="J28" s="480">
        <v>259</v>
      </c>
    </row>
    <row r="29" spans="1:10" x14ac:dyDescent="0.2">
      <c r="A29" s="465">
        <v>2011</v>
      </c>
      <c r="B29" s="466">
        <v>7</v>
      </c>
      <c r="H29" s="5" t="s">
        <v>628</v>
      </c>
      <c r="I29" s="5"/>
      <c r="J29" s="480">
        <v>101</v>
      </c>
    </row>
    <row r="30" spans="1:10" x14ac:dyDescent="0.2">
      <c r="A30" s="465">
        <v>2012</v>
      </c>
      <c r="B30" s="466">
        <v>8.1999999999999993</v>
      </c>
      <c r="H30" s="5" t="s">
        <v>629</v>
      </c>
      <c r="I30" s="5"/>
      <c r="J30" s="5">
        <v>301</v>
      </c>
    </row>
    <row r="31" spans="1:10" x14ac:dyDescent="0.2">
      <c r="A31" s="465">
        <v>2013</v>
      </c>
      <c r="B31" s="466">
        <v>3.9</v>
      </c>
    </row>
    <row r="32" spans="1:10" x14ac:dyDescent="0.2">
      <c r="A32" s="465">
        <v>2014</v>
      </c>
      <c r="B32" s="466">
        <v>8.1</v>
      </c>
    </row>
    <row r="33" spans="1:2" x14ac:dyDescent="0.2">
      <c r="A33" s="465">
        <v>2015</v>
      </c>
      <c r="B33" s="466">
        <v>0.3</v>
      </c>
    </row>
    <row r="34" spans="1:2" x14ac:dyDescent="0.2">
      <c r="A34" s="465">
        <v>2016</v>
      </c>
      <c r="B34" s="466">
        <v>3.7</v>
      </c>
    </row>
    <row r="35" spans="1:2" x14ac:dyDescent="0.2">
      <c r="A35" s="465">
        <v>2017</v>
      </c>
      <c r="B35" s="466">
        <v>3.8</v>
      </c>
    </row>
    <row r="36" spans="1:2" x14ac:dyDescent="0.2">
      <c r="A36" s="465">
        <v>2018</v>
      </c>
      <c r="B36" s="466">
        <v>1.4</v>
      </c>
    </row>
  </sheetData>
  <mergeCells count="3">
    <mergeCell ref="C3:H3"/>
    <mergeCell ref="H5:K5"/>
    <mergeCell ref="A5:E5"/>
  </mergeCells>
  <pageMargins left="0.7" right="0.7" top="0.75" bottom="0.75" header="0.3" footer="0.3"/>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0">
    <tabColor rgb="FFFFFF00"/>
  </sheetPr>
  <dimension ref="A1:D13"/>
  <sheetViews>
    <sheetView showGridLines="0" zoomScale="120" zoomScaleNormal="120" workbookViewId="0"/>
  </sheetViews>
  <sheetFormatPr defaultColWidth="10.140625" defaultRowHeight="14.25" x14ac:dyDescent="0.2"/>
  <cols>
    <col min="1" max="1" width="59.5703125" style="604" customWidth="1"/>
    <col min="2" max="2" width="13.42578125" style="604" customWidth="1"/>
    <col min="3" max="16384" width="10.140625" style="604"/>
  </cols>
  <sheetData>
    <row r="1" spans="1:4" x14ac:dyDescent="0.2">
      <c r="A1" s="602" t="s">
        <v>758</v>
      </c>
    </row>
    <row r="2" spans="1:4" x14ac:dyDescent="0.2">
      <c r="A2" s="602"/>
    </row>
    <row r="3" spans="1:4" ht="15.75" x14ac:dyDescent="0.25">
      <c r="A3" s="768" t="s">
        <v>756</v>
      </c>
      <c r="B3" s="769"/>
      <c r="C3" s="769"/>
      <c r="D3" s="773"/>
    </row>
    <row r="4" spans="1:4" x14ac:dyDescent="0.2">
      <c r="A4" s="764" t="s">
        <v>830</v>
      </c>
      <c r="B4" s="764"/>
      <c r="C4" s="764"/>
      <c r="D4" s="764"/>
    </row>
    <row r="5" spans="1:4" x14ac:dyDescent="0.2">
      <c r="A5" s="771"/>
      <c r="B5" s="605"/>
      <c r="C5" s="538">
        <v>2018</v>
      </c>
      <c r="D5" s="512">
        <v>2017</v>
      </c>
    </row>
    <row r="6" spans="1:4" x14ac:dyDescent="0.2">
      <c r="A6" s="772"/>
      <c r="B6" s="606"/>
      <c r="C6" s="607" t="s">
        <v>0</v>
      </c>
      <c r="D6" s="606" t="s">
        <v>0</v>
      </c>
    </row>
    <row r="7" spans="1:4" x14ac:dyDescent="0.2">
      <c r="A7" s="608"/>
      <c r="B7" s="609"/>
      <c r="C7" s="610"/>
      <c r="D7" s="611"/>
    </row>
    <row r="8" spans="1:4" x14ac:dyDescent="0.2">
      <c r="A8" s="612" t="s">
        <v>757</v>
      </c>
      <c r="B8" s="613"/>
      <c r="C8" s="614">
        <v>56</v>
      </c>
      <c r="D8" s="615">
        <v>156</v>
      </c>
    </row>
    <row r="9" spans="1:4" x14ac:dyDescent="0.2">
      <c r="A9" s="608" t="s">
        <v>730</v>
      </c>
      <c r="B9" s="616"/>
      <c r="C9" s="617">
        <v>75</v>
      </c>
      <c r="D9" s="619">
        <v>10</v>
      </c>
    </row>
    <row r="10" spans="1:4" x14ac:dyDescent="0.2">
      <c r="A10" s="608" t="s">
        <v>732</v>
      </c>
      <c r="B10" s="616"/>
      <c r="C10" s="617">
        <v>118</v>
      </c>
      <c r="D10" s="619">
        <v>47</v>
      </c>
    </row>
    <row r="11" spans="1:4" x14ac:dyDescent="0.2">
      <c r="A11" s="620" t="s">
        <v>733</v>
      </c>
      <c r="B11" s="621"/>
      <c r="C11" s="622">
        <v>13</v>
      </c>
      <c r="D11" s="623">
        <v>119</v>
      </c>
    </row>
    <row r="12" spans="1:4" ht="40.700000000000003" customHeight="1" x14ac:dyDescent="0.2">
      <c r="A12" s="774" t="s">
        <v>771</v>
      </c>
      <c r="B12" s="766"/>
      <c r="C12" s="766"/>
      <c r="D12" s="766"/>
    </row>
    <row r="13" spans="1:4" x14ac:dyDescent="0.2">
      <c r="A13" s="624" t="s">
        <v>748</v>
      </c>
      <c r="B13" s="624"/>
      <c r="C13" s="625"/>
      <c r="D13" s="626"/>
    </row>
  </sheetData>
  <mergeCells count="4">
    <mergeCell ref="A3:D3"/>
    <mergeCell ref="A4:D4"/>
    <mergeCell ref="A5:A6"/>
    <mergeCell ref="A12:D12"/>
  </mergeCell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1">
    <tabColor rgb="FFFFFF00"/>
  </sheetPr>
  <dimension ref="A1:D13"/>
  <sheetViews>
    <sheetView showGridLines="0" zoomScale="140" zoomScaleNormal="140" workbookViewId="0"/>
  </sheetViews>
  <sheetFormatPr defaultColWidth="10.140625" defaultRowHeight="14.25" x14ac:dyDescent="0.2"/>
  <cols>
    <col min="1" max="1" width="52.7109375" style="604" customWidth="1"/>
    <col min="2" max="16384" width="10.140625" style="604"/>
  </cols>
  <sheetData>
    <row r="1" spans="1:4" x14ac:dyDescent="0.2">
      <c r="A1" s="602" t="s">
        <v>778</v>
      </c>
      <c r="B1" s="603"/>
      <c r="C1" s="603"/>
      <c r="D1" s="603"/>
    </row>
    <row r="2" spans="1:4" x14ac:dyDescent="0.2">
      <c r="A2" s="602"/>
      <c r="B2" s="603"/>
      <c r="C2" s="603"/>
      <c r="D2" s="603"/>
    </row>
    <row r="3" spans="1:4" ht="15.75" x14ac:dyDescent="0.25">
      <c r="A3" s="768" t="s">
        <v>759</v>
      </c>
      <c r="B3" s="769"/>
      <c r="C3" s="769"/>
      <c r="D3" s="770"/>
    </row>
    <row r="4" spans="1:4" x14ac:dyDescent="0.2">
      <c r="A4" s="764" t="s">
        <v>830</v>
      </c>
      <c r="B4" s="764"/>
      <c r="C4" s="764"/>
      <c r="D4" s="764"/>
    </row>
    <row r="5" spans="1:4" x14ac:dyDescent="0.2">
      <c r="A5" s="771"/>
      <c r="B5" s="605"/>
      <c r="C5" s="538">
        <v>2018</v>
      </c>
      <c r="D5" s="512">
        <v>2017</v>
      </c>
    </row>
    <row r="6" spans="1:4" x14ac:dyDescent="0.2">
      <c r="A6" s="772"/>
      <c r="B6" s="606"/>
      <c r="C6" s="607" t="s">
        <v>0</v>
      </c>
      <c r="D6" s="606" t="s">
        <v>0</v>
      </c>
    </row>
    <row r="7" spans="1:4" x14ac:dyDescent="0.2">
      <c r="A7" s="608"/>
      <c r="B7" s="609"/>
      <c r="C7" s="610"/>
      <c r="D7" s="611"/>
    </row>
    <row r="8" spans="1:4" x14ac:dyDescent="0.2">
      <c r="A8" s="612" t="s">
        <v>729</v>
      </c>
      <c r="B8" s="613"/>
      <c r="C8" s="614">
        <v>33</v>
      </c>
      <c r="D8" s="615">
        <v>30</v>
      </c>
    </row>
    <row r="9" spans="1:4" x14ac:dyDescent="0.2">
      <c r="A9" s="608" t="s">
        <v>730</v>
      </c>
      <c r="B9" s="616"/>
      <c r="C9" s="627">
        <v>14</v>
      </c>
      <c r="D9" s="618">
        <v>14</v>
      </c>
    </row>
    <row r="10" spans="1:4" x14ac:dyDescent="0.2">
      <c r="A10" s="608" t="s">
        <v>732</v>
      </c>
      <c r="B10" s="616"/>
      <c r="C10" s="617">
        <v>9</v>
      </c>
      <c r="D10" s="619">
        <v>10</v>
      </c>
    </row>
    <row r="11" spans="1:4" x14ac:dyDescent="0.2">
      <c r="A11" s="620" t="s">
        <v>733</v>
      </c>
      <c r="B11" s="621"/>
      <c r="C11" s="622">
        <v>38</v>
      </c>
      <c r="D11" s="623">
        <v>34</v>
      </c>
    </row>
    <row r="12" spans="1:4" x14ac:dyDescent="0.2">
      <c r="A12" s="624" t="s">
        <v>748</v>
      </c>
      <c r="B12" s="624"/>
      <c r="C12" s="625"/>
      <c r="D12" s="626"/>
    </row>
    <row r="13" spans="1:4" x14ac:dyDescent="0.2">
      <c r="A13" s="608"/>
      <c r="B13" s="603"/>
      <c r="C13" s="603"/>
      <c r="D13" s="603"/>
    </row>
  </sheetData>
  <mergeCells count="3">
    <mergeCell ref="A3:D3"/>
    <mergeCell ref="A4:D4"/>
    <mergeCell ref="A5:A6"/>
  </mergeCell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2">
    <tabColor rgb="FFFFFF00"/>
  </sheetPr>
  <dimension ref="A1:D13"/>
  <sheetViews>
    <sheetView showGridLines="0" zoomScale="140" zoomScaleNormal="140" workbookViewId="0"/>
  </sheetViews>
  <sheetFormatPr defaultColWidth="10.140625" defaultRowHeight="14.25" x14ac:dyDescent="0.2"/>
  <cols>
    <col min="1" max="1" width="52.7109375" style="604" customWidth="1"/>
    <col min="2" max="16384" width="10.140625" style="604"/>
  </cols>
  <sheetData>
    <row r="1" spans="1:4" x14ac:dyDescent="0.2">
      <c r="A1" s="602" t="s">
        <v>835</v>
      </c>
      <c r="B1" s="603"/>
      <c r="C1" s="603"/>
      <c r="D1" s="603"/>
    </row>
    <row r="2" spans="1:4" x14ac:dyDescent="0.2">
      <c r="A2" s="602"/>
      <c r="B2" s="603"/>
      <c r="C2" s="603"/>
      <c r="D2" s="603"/>
    </row>
    <row r="3" spans="1:4" ht="15.75" x14ac:dyDescent="0.25">
      <c r="A3" s="768" t="s">
        <v>779</v>
      </c>
      <c r="B3" s="769"/>
      <c r="C3" s="769"/>
      <c r="D3" s="770"/>
    </row>
    <row r="4" spans="1:4" x14ac:dyDescent="0.2">
      <c r="A4" s="764" t="s">
        <v>830</v>
      </c>
      <c r="B4" s="764"/>
      <c r="C4" s="764"/>
      <c r="D4" s="764"/>
    </row>
    <row r="5" spans="1:4" x14ac:dyDescent="0.2">
      <c r="A5" s="771"/>
      <c r="B5" s="605"/>
      <c r="C5" s="538">
        <v>2018</v>
      </c>
      <c r="D5" s="512">
        <v>2017</v>
      </c>
    </row>
    <row r="6" spans="1:4" x14ac:dyDescent="0.2">
      <c r="A6" s="772"/>
      <c r="B6" s="606"/>
      <c r="C6" s="607" t="s">
        <v>0</v>
      </c>
      <c r="D6" s="606" t="s">
        <v>0</v>
      </c>
    </row>
    <row r="7" spans="1:4" x14ac:dyDescent="0.2">
      <c r="A7" s="608"/>
      <c r="B7" s="609"/>
      <c r="C7" s="610"/>
      <c r="D7" s="611"/>
    </row>
    <row r="8" spans="1:4" x14ac:dyDescent="0.2">
      <c r="A8" s="612" t="s">
        <v>729</v>
      </c>
      <c r="B8" s="613"/>
      <c r="C8" s="614">
        <v>1126</v>
      </c>
      <c r="D8" s="615">
        <v>1044</v>
      </c>
    </row>
    <row r="9" spans="1:4" x14ac:dyDescent="0.2">
      <c r="A9" s="608" t="s">
        <v>730</v>
      </c>
      <c r="B9" s="616"/>
      <c r="C9" s="627">
        <v>80</v>
      </c>
      <c r="D9" s="618">
        <v>73</v>
      </c>
    </row>
    <row r="10" spans="1:4" x14ac:dyDescent="0.2">
      <c r="A10" s="608" t="s">
        <v>732</v>
      </c>
      <c r="B10" s="616"/>
      <c r="C10" s="617" t="s">
        <v>533</v>
      </c>
      <c r="D10" s="619" t="s">
        <v>533</v>
      </c>
    </row>
    <row r="11" spans="1:4" x14ac:dyDescent="0.2">
      <c r="A11" s="620" t="s">
        <v>733</v>
      </c>
      <c r="B11" s="621"/>
      <c r="C11" s="622">
        <v>1205</v>
      </c>
      <c r="D11" s="623">
        <v>1117</v>
      </c>
    </row>
    <row r="12" spans="1:4" x14ac:dyDescent="0.2">
      <c r="A12" s="624" t="s">
        <v>748</v>
      </c>
      <c r="B12" s="624"/>
      <c r="C12" s="625"/>
      <c r="D12" s="626"/>
    </row>
    <row r="13" spans="1:4" x14ac:dyDescent="0.2">
      <c r="A13" s="608"/>
      <c r="B13" s="603"/>
      <c r="C13" s="603"/>
      <c r="D13" s="603"/>
    </row>
  </sheetData>
  <mergeCells count="3">
    <mergeCell ref="A3:D3"/>
    <mergeCell ref="A4:D4"/>
    <mergeCell ref="A5:A6"/>
  </mergeCell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rgb="FFFFFF00"/>
    <pageSetUpPr fitToPage="1"/>
  </sheetPr>
  <dimension ref="A1:P49"/>
  <sheetViews>
    <sheetView showGridLines="0" topLeftCell="A4" zoomScale="110" zoomScaleNormal="110" workbookViewId="0"/>
  </sheetViews>
  <sheetFormatPr defaultColWidth="9.140625" defaultRowHeight="11.25" x14ac:dyDescent="0.2"/>
  <cols>
    <col min="1" max="1" width="41" style="689" bestFit="1" customWidth="1"/>
    <col min="2" max="2" width="4.140625" style="689" bestFit="1" customWidth="1"/>
    <col min="3" max="3" width="10.7109375" style="689" customWidth="1"/>
    <col min="4" max="5" width="10.7109375" style="5" customWidth="1"/>
    <col min="6" max="6" width="2.7109375" style="5" customWidth="1"/>
    <col min="7" max="9" width="10.7109375" style="5" customWidth="1"/>
    <col min="10" max="16384" width="9.140625" style="5"/>
  </cols>
  <sheetData>
    <row r="1" spans="1:16" ht="12.75" x14ac:dyDescent="0.2">
      <c r="A1" s="199" t="s">
        <v>888</v>
      </c>
    </row>
    <row r="2" spans="1:16" x14ac:dyDescent="0.2">
      <c r="A2" s="777" t="s">
        <v>841</v>
      </c>
      <c r="B2" s="777"/>
      <c r="C2" s="777"/>
      <c r="D2" s="777"/>
      <c r="E2" s="777"/>
      <c r="F2" s="777"/>
      <c r="G2" s="777"/>
      <c r="H2" s="777"/>
      <c r="I2" s="777"/>
    </row>
    <row r="3" spans="1:16" ht="3.2" customHeight="1" x14ac:dyDescent="0.2"/>
    <row r="4" spans="1:16" ht="11.1" customHeight="1" x14ac:dyDescent="0.2">
      <c r="A4" s="4"/>
      <c r="B4" s="4"/>
      <c r="C4" s="711" t="s">
        <v>534</v>
      </c>
      <c r="D4" s="711"/>
      <c r="E4" s="711"/>
      <c r="F4" s="295"/>
      <c r="G4" s="711" t="s">
        <v>531</v>
      </c>
      <c r="H4" s="711"/>
      <c r="I4" s="711"/>
      <c r="K4" s="281"/>
      <c r="L4" s="28"/>
      <c r="M4" s="28"/>
      <c r="N4" s="28"/>
      <c r="O4" s="28"/>
      <c r="P4" s="28"/>
    </row>
    <row r="5" spans="1:16" ht="22.5" x14ac:dyDescent="0.2">
      <c r="A5" s="701"/>
      <c r="B5" s="685"/>
      <c r="C5" s="685" t="s">
        <v>801</v>
      </c>
      <c r="D5" s="687" t="s">
        <v>795</v>
      </c>
      <c r="E5" s="686" t="s">
        <v>529</v>
      </c>
      <c r="F5" s="719"/>
      <c r="G5" s="685" t="s">
        <v>801</v>
      </c>
      <c r="H5" s="688" t="s">
        <v>795</v>
      </c>
      <c r="I5" s="685" t="s">
        <v>842</v>
      </c>
      <c r="K5" s="28"/>
      <c r="L5" s="28"/>
      <c r="M5" s="28"/>
      <c r="N5" s="28"/>
      <c r="O5" s="28"/>
      <c r="P5" s="28"/>
    </row>
    <row r="6" spans="1:16" ht="11.1" customHeight="1" x14ac:dyDescent="0.2">
      <c r="A6" s="701"/>
      <c r="B6" s="690"/>
      <c r="C6" s="684" t="s">
        <v>0</v>
      </c>
      <c r="D6" s="157" t="s">
        <v>0</v>
      </c>
      <c r="E6" s="684" t="s">
        <v>0</v>
      </c>
      <c r="F6" s="719"/>
      <c r="G6" s="684" t="s">
        <v>0</v>
      </c>
      <c r="H6" s="684" t="s">
        <v>0</v>
      </c>
      <c r="I6" s="684" t="s">
        <v>0</v>
      </c>
      <c r="K6" s="28"/>
      <c r="L6" s="28"/>
      <c r="M6" s="28"/>
      <c r="N6" s="28"/>
      <c r="O6" s="28"/>
      <c r="P6" s="28"/>
    </row>
    <row r="7" spans="1:16" ht="11.1" customHeight="1" x14ac:dyDescent="0.2">
      <c r="A7" s="219"/>
      <c r="B7" s="690"/>
      <c r="C7" s="690"/>
      <c r="D7" s="157"/>
      <c r="E7" s="684"/>
      <c r="F7" s="684"/>
      <c r="G7" s="684"/>
      <c r="H7" s="684"/>
      <c r="I7" s="684"/>
      <c r="K7" s="28"/>
      <c r="L7" s="28"/>
      <c r="M7" s="28"/>
      <c r="N7" s="28"/>
      <c r="O7" s="28"/>
      <c r="P7" s="28"/>
    </row>
    <row r="8" spans="1:16" ht="3.2" customHeight="1" x14ac:dyDescent="0.2">
      <c r="A8" s="11"/>
      <c r="B8" s="690"/>
      <c r="C8" s="690"/>
      <c r="D8" s="157"/>
      <c r="E8" s="684"/>
      <c r="F8" s="684"/>
      <c r="G8" s="684"/>
      <c r="H8" s="684"/>
      <c r="I8" s="684"/>
      <c r="K8" s="28"/>
      <c r="L8" s="28"/>
      <c r="M8" s="28"/>
      <c r="N8" s="28"/>
      <c r="O8" s="28"/>
      <c r="P8" s="28"/>
    </row>
    <row r="9" spans="1:16" ht="11.1" customHeight="1" x14ac:dyDescent="0.2">
      <c r="A9" s="5" t="s">
        <v>843</v>
      </c>
      <c r="B9" s="15"/>
      <c r="C9" s="693">
        <f>'[3]for table pasting'!$X3/1000</f>
        <v>1107.748</v>
      </c>
      <c r="D9" s="158">
        <f>'[3]for table pasting'!$Q3/1000</f>
        <v>3309.971</v>
      </c>
      <c r="E9" s="693">
        <f>'[3]for table pasting'!$R3/1000</f>
        <v>4531.6120000000001</v>
      </c>
      <c r="F9" s="693"/>
      <c r="G9" s="693">
        <f>'[3]for table pasting'!$Y3/1000</f>
        <v>1046.223</v>
      </c>
      <c r="H9" s="693">
        <f>'[3]for table pasting'!$U3/1000</f>
        <v>3182.2750000000001</v>
      </c>
      <c r="I9" s="693">
        <f>'[3]for table pasting'!$V3/1000</f>
        <v>4296.1819999999998</v>
      </c>
      <c r="K9" s="28"/>
      <c r="L9" s="28"/>
      <c r="M9" s="28"/>
      <c r="N9" s="28"/>
      <c r="O9" s="28"/>
      <c r="P9" s="28"/>
    </row>
    <row r="10" spans="1:16" ht="11.1" customHeight="1" x14ac:dyDescent="0.2">
      <c r="A10" s="5" t="s">
        <v>636</v>
      </c>
      <c r="B10" s="15"/>
      <c r="C10" s="693">
        <f>'[3]for table pasting'!$X4/1000</f>
        <v>849.87099999999998</v>
      </c>
      <c r="D10" s="158">
        <f>'[3]for table pasting'!$Q4/1000</f>
        <v>2552.6819999999998</v>
      </c>
      <c r="E10" s="693">
        <f>'[3]for table pasting'!$R4/1000</f>
        <v>3447.7570000000001</v>
      </c>
      <c r="F10" s="693"/>
      <c r="G10" s="693">
        <f>'[3]for table pasting'!$Y4/1000</f>
        <v>826.55399999999997</v>
      </c>
      <c r="H10" s="693">
        <f>'[3]for table pasting'!$U4/1000</f>
        <v>2522.5529999999999</v>
      </c>
      <c r="I10" s="693">
        <f>'[3]for table pasting'!$V4/1000</f>
        <v>3309.1370000000002</v>
      </c>
      <c r="K10" s="32"/>
      <c r="L10" s="32"/>
      <c r="M10" s="314"/>
      <c r="N10" s="28"/>
      <c r="O10" s="28"/>
      <c r="P10" s="28"/>
    </row>
    <row r="11" spans="1:16" ht="11.1" customHeight="1" x14ac:dyDescent="0.2">
      <c r="A11" s="5" t="s">
        <v>844</v>
      </c>
      <c r="B11" s="15"/>
      <c r="C11" s="693">
        <f>'[3]for table pasting'!$X5/1000</f>
        <v>235.72200000000001</v>
      </c>
      <c r="D11" s="158">
        <f>'[3]for table pasting'!$Q5/1000</f>
        <v>676.62699999999995</v>
      </c>
      <c r="E11" s="693">
        <f>'[3]for table pasting'!$R5/1000</f>
        <v>902.31600000000003</v>
      </c>
      <c r="F11" s="693"/>
      <c r="G11" s="693">
        <f>'[3]for table pasting'!$Y5/1000</f>
        <v>227.85300000000001</v>
      </c>
      <c r="H11" s="693">
        <f>'[3]for table pasting'!$U5/1000</f>
        <v>657.60199999999998</v>
      </c>
      <c r="I11" s="693">
        <f>'[3]for table pasting'!$V5/1000</f>
        <v>883.28599999999994</v>
      </c>
      <c r="K11" s="32"/>
      <c r="L11" s="32"/>
      <c r="M11" s="314"/>
      <c r="N11" s="28"/>
      <c r="O11" s="28"/>
      <c r="P11" s="28"/>
    </row>
    <row r="12" spans="1:16" ht="11.1" customHeight="1" x14ac:dyDescent="0.2">
      <c r="A12" s="5" t="s">
        <v>845</v>
      </c>
      <c r="B12" s="15"/>
      <c r="C12" s="693">
        <f>'[3]for table pasting'!$X6/1000</f>
        <v>170.37799999999999</v>
      </c>
      <c r="D12" s="158">
        <f>'[3]for table pasting'!$Q6/1000</f>
        <v>501.00099999999998</v>
      </c>
      <c r="E12" s="693">
        <f>'[3]for table pasting'!$R6/1000</f>
        <v>659.976</v>
      </c>
      <c r="F12" s="693"/>
      <c r="G12" s="693">
        <f>'[3]for table pasting'!$Y6/1000</f>
        <v>169.16200000000001</v>
      </c>
      <c r="H12" s="693">
        <f>'[3]for table pasting'!$U6/1000</f>
        <v>493.42099999999999</v>
      </c>
      <c r="I12" s="693">
        <f>'[3]for table pasting'!$V6/1000</f>
        <v>638.38699999999994</v>
      </c>
      <c r="K12" s="32"/>
      <c r="L12" s="32"/>
      <c r="M12" s="314"/>
      <c r="N12" s="28"/>
      <c r="O12" s="28"/>
      <c r="P12" s="28"/>
    </row>
    <row r="13" spans="1:16" ht="11.1" customHeight="1" x14ac:dyDescent="0.2">
      <c r="A13" s="5" t="s">
        <v>879</v>
      </c>
      <c r="B13" s="15"/>
      <c r="C13" s="693">
        <f>'[3]for table pasting'!$X7/1000</f>
        <v>136.73599999999999</v>
      </c>
      <c r="D13" s="158">
        <f>'[3]for table pasting'!$Q7/1000</f>
        <v>401.45100000000002</v>
      </c>
      <c r="E13" s="693">
        <f>'[3]for table pasting'!$R7/1000</f>
        <v>521.84400000000005</v>
      </c>
      <c r="F13" s="693"/>
      <c r="G13" s="693">
        <f>'[3]for table pasting'!$Y7/1000</f>
        <v>96.113140000000016</v>
      </c>
      <c r="H13" s="693">
        <f>'[3]for table pasting'!$U7/1000</f>
        <v>281.59714000000002</v>
      </c>
      <c r="I13" s="693">
        <f>'[3]for table pasting'!$V7/1000</f>
        <v>381.63031999999998</v>
      </c>
      <c r="K13" s="32"/>
      <c r="L13" s="32"/>
      <c r="M13" s="314"/>
      <c r="N13" s="28"/>
      <c r="O13" s="28"/>
      <c r="P13" s="28"/>
    </row>
    <row r="14" spans="1:16" ht="11.1" customHeight="1" x14ac:dyDescent="0.2">
      <c r="A14" s="5" t="s">
        <v>846</v>
      </c>
      <c r="B14" s="15"/>
      <c r="C14" s="693">
        <f>'[3]for table pasting'!$X8/1000</f>
        <v>72.751000000000005</v>
      </c>
      <c r="D14" s="158">
        <f>'[3]for table pasting'!$Q8/1000</f>
        <v>234.54499999999999</v>
      </c>
      <c r="E14" s="693">
        <f>'[3]for table pasting'!$R8/1000</f>
        <v>320.66300000000001</v>
      </c>
      <c r="F14" s="693"/>
      <c r="G14" s="693">
        <f>'[3]for table pasting'!$Y8/1000</f>
        <v>69.411000000000001</v>
      </c>
      <c r="H14" s="693">
        <f>'[3]for table pasting'!$U8/1000</f>
        <v>226.16499999999999</v>
      </c>
      <c r="I14" s="693">
        <f>'[3]for table pasting'!$V8/1000</f>
        <v>308.75</v>
      </c>
      <c r="K14" s="32"/>
      <c r="L14" s="32"/>
      <c r="M14" s="314"/>
      <c r="N14" s="28"/>
      <c r="O14" s="28"/>
      <c r="P14" s="28"/>
    </row>
    <row r="15" spans="1:16" ht="11.1" customHeight="1" x14ac:dyDescent="0.2">
      <c r="A15" s="5" t="s">
        <v>847</v>
      </c>
      <c r="B15" s="15"/>
      <c r="C15" s="693">
        <f>'[3]for table pasting'!$X9/1000</f>
        <v>52.28</v>
      </c>
      <c r="D15" s="158">
        <f>'[3]for table pasting'!$Q9/1000</f>
        <v>139.215</v>
      </c>
      <c r="E15" s="693">
        <f>'[3]for table pasting'!$R9/1000</f>
        <v>191.46199999999999</v>
      </c>
      <c r="F15" s="693"/>
      <c r="G15" s="693">
        <f>'[3]for table pasting'!$Y9/1000</f>
        <v>42.152999999999999</v>
      </c>
      <c r="H15" s="693">
        <f>'[3]for table pasting'!$U9/1000</f>
        <v>131.04</v>
      </c>
      <c r="I15" s="693">
        <f>'[3]for table pasting'!$V9/1000</f>
        <v>179.21799999999999</v>
      </c>
      <c r="K15" s="32"/>
      <c r="L15" s="32"/>
      <c r="M15" s="314"/>
      <c r="N15" s="28"/>
      <c r="O15" s="28"/>
      <c r="P15" s="28"/>
    </row>
    <row r="16" spans="1:16" ht="11.1" customHeight="1" x14ac:dyDescent="0.2">
      <c r="A16" s="220" t="s">
        <v>848</v>
      </c>
      <c r="B16" s="15"/>
      <c r="C16" s="693">
        <f>'[3]for table pasting'!$X10/1000</f>
        <v>48.783999999999999</v>
      </c>
      <c r="D16" s="158">
        <f>'[3]for table pasting'!$Q10/1000</f>
        <v>138.33199999999999</v>
      </c>
      <c r="E16" s="693">
        <f>'[3]for table pasting'!$R10/1000</f>
        <v>188.45599999999999</v>
      </c>
      <c r="F16" s="693"/>
      <c r="G16" s="693">
        <f>'[3]for table pasting'!$Y10/1000</f>
        <v>45.110999999999997</v>
      </c>
      <c r="H16" s="693">
        <f>'[3]for table pasting'!$U10/1000</f>
        <v>126.434</v>
      </c>
      <c r="I16" s="693">
        <f>'[3]for table pasting'!$V10/1000</f>
        <v>171.429</v>
      </c>
      <c r="K16" s="32"/>
      <c r="L16" s="32"/>
      <c r="M16" s="314"/>
      <c r="N16" s="28"/>
      <c r="O16" s="28"/>
      <c r="P16" s="28"/>
    </row>
    <row r="17" spans="1:16" ht="11.1" customHeight="1" x14ac:dyDescent="0.2">
      <c r="A17" s="29" t="s">
        <v>849</v>
      </c>
      <c r="B17" s="15"/>
      <c r="C17" s="693">
        <f>'[3]for table pasting'!$X11/1000</f>
        <v>44.587000000000003</v>
      </c>
      <c r="D17" s="158">
        <f>'[3]for table pasting'!$Q11/1000</f>
        <v>133.583</v>
      </c>
      <c r="E17" s="693">
        <f>'[3]for table pasting'!$R11/1000</f>
        <v>180.09299999999999</v>
      </c>
      <c r="F17" s="693"/>
      <c r="G17" s="693">
        <f>'[3]for table pasting'!$Y11/1000</f>
        <v>41.948</v>
      </c>
      <c r="H17" s="693">
        <f>'[3]for table pasting'!$U11/1000</f>
        <v>127.85899999999999</v>
      </c>
      <c r="I17" s="693">
        <f>'[3]for table pasting'!$V11/1000</f>
        <v>173.07900000000001</v>
      </c>
      <c r="K17" s="32"/>
      <c r="L17" s="32"/>
      <c r="M17" s="314"/>
      <c r="N17" s="28"/>
      <c r="O17" s="28"/>
      <c r="P17" s="28"/>
    </row>
    <row r="18" spans="1:16" ht="11.1" customHeight="1" x14ac:dyDescent="0.2">
      <c r="A18" s="29" t="s">
        <v>880</v>
      </c>
      <c r="B18" s="15"/>
      <c r="C18" s="693">
        <f>'[3]for table pasting'!$X12/1000</f>
        <v>33.948</v>
      </c>
      <c r="D18" s="158">
        <f>'[3]for table pasting'!$Q12/1000</f>
        <v>112.16500000000001</v>
      </c>
      <c r="E18" s="693">
        <f>'[3]for table pasting'!$R12/1000</f>
        <v>162.41200000000001</v>
      </c>
      <c r="F18" s="693"/>
      <c r="G18" s="693">
        <f>'[3]for table pasting'!$Y12/1000</f>
        <v>38.776199999999996</v>
      </c>
      <c r="H18" s="693">
        <f>'[3]for table pasting'!$U12/1000</f>
        <v>116.63539999999999</v>
      </c>
      <c r="I18" s="693">
        <f>'[3]for table pasting'!$V12/1000</f>
        <v>155.99303999999998</v>
      </c>
      <c r="K18" s="32"/>
      <c r="L18" s="32"/>
      <c r="M18" s="314"/>
      <c r="N18" s="28"/>
      <c r="O18" s="28"/>
      <c r="P18" s="28"/>
    </row>
    <row r="19" spans="1:16" ht="11.1" customHeight="1" x14ac:dyDescent="0.2">
      <c r="A19" s="5" t="s">
        <v>254</v>
      </c>
      <c r="B19" s="15"/>
      <c r="C19" s="693">
        <f>'[3]for table pasting'!$X13/1000</f>
        <v>29.562999999999999</v>
      </c>
      <c r="D19" s="158">
        <f>'[3]for table pasting'!$Q13/1000</f>
        <v>91.64</v>
      </c>
      <c r="E19" s="693">
        <f>'[3]for table pasting'!$R13/1000</f>
        <v>124.801</v>
      </c>
      <c r="F19" s="693"/>
      <c r="G19" s="693">
        <f>'[3]for table pasting'!$Y13/1000</f>
        <v>28.628</v>
      </c>
      <c r="H19" s="693">
        <f>'[3]for table pasting'!$U13/1000</f>
        <v>88.468999999999994</v>
      </c>
      <c r="I19" s="693">
        <f>'[3]for table pasting'!$V13/1000</f>
        <v>119.295</v>
      </c>
      <c r="K19" s="32"/>
      <c r="L19" s="32"/>
      <c r="M19" s="314"/>
      <c r="N19" s="28"/>
      <c r="O19" s="28"/>
      <c r="P19" s="28"/>
    </row>
    <row r="20" spans="1:16" ht="11.1" customHeight="1" x14ac:dyDescent="0.2">
      <c r="A20" s="5" t="s">
        <v>649</v>
      </c>
      <c r="B20" s="15"/>
      <c r="C20" s="693">
        <f>'[3]for table pasting'!$X14/1000</f>
        <v>29.361999999999998</v>
      </c>
      <c r="D20" s="158">
        <f>'[3]for table pasting'!$Q14/1000</f>
        <v>79.248000000000005</v>
      </c>
      <c r="E20" s="693">
        <f>'[3]for table pasting'!$R14/1000</f>
        <v>109.247</v>
      </c>
      <c r="F20" s="693"/>
      <c r="G20" s="693">
        <f>'[3]for table pasting'!$Y14/1000</f>
        <v>25.251999999999999</v>
      </c>
      <c r="H20" s="693">
        <f>'[3]for table pasting'!$U14/1000</f>
        <v>76.688999999999993</v>
      </c>
      <c r="I20" s="693">
        <f>'[3]for table pasting'!$V14/1000</f>
        <v>101.866</v>
      </c>
      <c r="K20" s="257"/>
      <c r="L20" s="32"/>
      <c r="M20" s="314"/>
      <c r="N20" s="28"/>
      <c r="O20" s="28"/>
      <c r="P20" s="28"/>
    </row>
    <row r="21" spans="1:16" ht="11.1" customHeight="1" x14ac:dyDescent="0.2">
      <c r="A21" s="5" t="s">
        <v>850</v>
      </c>
      <c r="B21" s="15"/>
      <c r="C21" s="693">
        <f>'[3]for table pasting'!$X15/1000</f>
        <v>22.641999999999999</v>
      </c>
      <c r="D21" s="158">
        <f>'[3]for table pasting'!$Q15/1000</f>
        <v>68.328999999999994</v>
      </c>
      <c r="E21" s="693">
        <f>'[3]for table pasting'!$R15/1000</f>
        <v>92.587000000000003</v>
      </c>
      <c r="F21" s="693"/>
      <c r="G21" s="693">
        <f>'[3]for table pasting'!$Y15/1000</f>
        <v>23.295999999999999</v>
      </c>
      <c r="H21" s="693">
        <f>'[3]for table pasting'!$U15/1000</f>
        <v>65.944999999999993</v>
      </c>
      <c r="I21" s="693">
        <f>'[3]for table pasting'!$V15/1000</f>
        <v>89.191000000000003</v>
      </c>
      <c r="K21" s="28"/>
      <c r="L21" s="32"/>
      <c r="M21" s="314"/>
      <c r="N21" s="28"/>
      <c r="O21" s="28"/>
      <c r="P21" s="28"/>
    </row>
    <row r="22" spans="1:16" ht="11.1" customHeight="1" x14ac:dyDescent="0.2">
      <c r="A22" s="5" t="s">
        <v>883</v>
      </c>
      <c r="B22" s="15"/>
      <c r="C22" s="693">
        <f>'[3]for table pasting'!$X16/1000</f>
        <v>23.724</v>
      </c>
      <c r="D22" s="158">
        <f>'[3]for table pasting'!$Q16/1000</f>
        <v>67.525000000000006</v>
      </c>
      <c r="E22" s="693">
        <f>'[3]for table pasting'!$R16/1000</f>
        <v>93.215000000000003</v>
      </c>
      <c r="F22" s="693"/>
      <c r="G22" s="693">
        <f>'[3]for table pasting'!$Y16/1000</f>
        <v>21.034860000000002</v>
      </c>
      <c r="H22" s="693">
        <f>'[3]for table pasting'!$U16/1000</f>
        <v>66.403859999999995</v>
      </c>
      <c r="I22" s="693">
        <f>'[3]for table pasting'!$V16/1000</f>
        <v>88.713679999999997</v>
      </c>
      <c r="K22" s="32"/>
      <c r="L22" s="32"/>
      <c r="M22" s="314"/>
      <c r="N22" s="28"/>
      <c r="O22" s="28"/>
      <c r="P22" s="28"/>
    </row>
    <row r="23" spans="1:16" ht="11.1" customHeight="1" x14ac:dyDescent="0.2">
      <c r="A23" s="5" t="s">
        <v>851</v>
      </c>
      <c r="B23" s="15"/>
      <c r="C23" s="693">
        <f>'[3]for table pasting'!$X17/1000</f>
        <v>24.443999999999999</v>
      </c>
      <c r="D23" s="158">
        <f>'[3]for table pasting'!$Q17/1000</f>
        <v>66.131</v>
      </c>
      <c r="E23" s="693">
        <f>'[3]for table pasting'!$R17/1000</f>
        <v>87.956000000000003</v>
      </c>
      <c r="F23" s="693"/>
      <c r="G23" s="693">
        <f>'[3]for table pasting'!$Y17/1000</f>
        <v>22.419</v>
      </c>
      <c r="H23" s="693">
        <f>'[3]for table pasting'!$U17/1000</f>
        <v>65.930999999999997</v>
      </c>
      <c r="I23" s="693">
        <f>'[3]for table pasting'!$V17/1000</f>
        <v>89.016000000000005</v>
      </c>
      <c r="K23" s="28"/>
      <c r="L23" s="32"/>
      <c r="M23" s="314"/>
      <c r="N23" s="28"/>
      <c r="O23" s="28"/>
      <c r="P23" s="28"/>
    </row>
    <row r="24" spans="1:16" ht="11.1" customHeight="1" x14ac:dyDescent="0.2">
      <c r="A24" s="29" t="s">
        <v>852</v>
      </c>
      <c r="B24" s="15"/>
      <c r="C24" s="693">
        <f>'[3]for table pasting'!$X18/1000</f>
        <v>21.456</v>
      </c>
      <c r="D24" s="158">
        <f>'[3]for table pasting'!$Q18/1000</f>
        <v>58.058999999999997</v>
      </c>
      <c r="E24" s="693">
        <f>'[3]for table pasting'!$R18/1000</f>
        <v>68.215999999999994</v>
      </c>
      <c r="F24" s="693"/>
      <c r="G24" s="693">
        <f>'[3]for table pasting'!$Y18/1000</f>
        <v>22.866</v>
      </c>
      <c r="H24" s="693">
        <f>'[3]for table pasting'!$U18/1000</f>
        <v>61.582999999999998</v>
      </c>
      <c r="I24" s="693">
        <f>'[3]for table pasting'!$V18/1000</f>
        <v>78.411000000000001</v>
      </c>
      <c r="K24" s="32"/>
      <c r="L24" s="32"/>
      <c r="M24" s="314"/>
      <c r="N24" s="28"/>
      <c r="O24" s="28"/>
      <c r="P24" s="28"/>
    </row>
    <row r="25" spans="1:16" ht="11.1" customHeight="1" x14ac:dyDescent="0.2">
      <c r="A25" s="29" t="s">
        <v>853</v>
      </c>
      <c r="B25" s="15"/>
      <c r="C25" s="693">
        <f>'[3]for table pasting'!$X19/1000</f>
        <v>16.279</v>
      </c>
      <c r="D25" s="158">
        <f>'[3]for table pasting'!$Q19/1000</f>
        <v>47.514000000000003</v>
      </c>
      <c r="E25" s="693">
        <f>'[3]for table pasting'!$R19/1000</f>
        <v>60.27</v>
      </c>
      <c r="F25" s="693"/>
      <c r="G25" s="693">
        <f>'[3]for table pasting'!$Y19/1000</f>
        <v>13.93</v>
      </c>
      <c r="H25" s="693">
        <f>'[3]for table pasting'!$U19/1000</f>
        <v>49.881</v>
      </c>
      <c r="I25" s="693">
        <f>'[3]for table pasting'!$V19/1000</f>
        <v>63.677999999999997</v>
      </c>
      <c r="K25" s="32"/>
      <c r="L25" s="32"/>
      <c r="M25" s="314"/>
      <c r="N25" s="28"/>
      <c r="O25" s="28"/>
      <c r="P25" s="28"/>
    </row>
    <row r="26" spans="1:16" ht="11.1" customHeight="1" x14ac:dyDescent="0.2">
      <c r="A26" s="29" t="s">
        <v>646</v>
      </c>
      <c r="B26" s="15"/>
      <c r="C26" s="693">
        <f>'[3]for table pasting'!$X20/1000</f>
        <v>9.5540000000000003</v>
      </c>
      <c r="D26" s="158">
        <f>'[3]for table pasting'!$Q20/1000</f>
        <v>42.396000000000001</v>
      </c>
      <c r="E26" s="693">
        <f>'[3]for table pasting'!$R20/1000</f>
        <v>67.251999999999995</v>
      </c>
      <c r="F26" s="693"/>
      <c r="G26" s="693">
        <f>'[3]for table pasting'!$Y20/1000</f>
        <v>11.33</v>
      </c>
      <c r="H26" s="693">
        <f>'[3]for table pasting'!$U20/1000</f>
        <v>43.552</v>
      </c>
      <c r="I26" s="693">
        <f>'[3]for table pasting'!$V20/1000</f>
        <v>59.783999999999999</v>
      </c>
      <c r="K26" s="32"/>
      <c r="L26" s="32"/>
      <c r="M26" s="314"/>
      <c r="N26" s="28"/>
      <c r="O26" s="28"/>
      <c r="P26" s="28"/>
    </row>
    <row r="27" spans="1:16" ht="11.1" customHeight="1" x14ac:dyDescent="0.2">
      <c r="A27" s="29" t="s">
        <v>854</v>
      </c>
      <c r="B27" s="15"/>
      <c r="C27" s="693">
        <f>'[3]for table pasting'!$X21/1000</f>
        <v>13.103</v>
      </c>
      <c r="D27" s="158">
        <f>'[3]for table pasting'!$Q21/1000</f>
        <v>38.494</v>
      </c>
      <c r="E27" s="693">
        <f>'[3]for table pasting'!$R21/1000</f>
        <v>51.381999999999998</v>
      </c>
      <c r="F27" s="693"/>
      <c r="G27" s="693">
        <f>'[3]for table pasting'!$Y21/1000</f>
        <v>11.474</v>
      </c>
      <c r="H27" s="693">
        <f>'[3]for table pasting'!$U21/1000</f>
        <v>35.523000000000003</v>
      </c>
      <c r="I27" s="693">
        <f>'[3]for table pasting'!$V21/1000</f>
        <v>47.161000000000001</v>
      </c>
      <c r="K27" s="32"/>
      <c r="L27" s="32"/>
      <c r="M27" s="314"/>
      <c r="N27" s="28"/>
      <c r="O27" s="28"/>
      <c r="P27" s="28"/>
    </row>
    <row r="28" spans="1:16" ht="11.1" customHeight="1" x14ac:dyDescent="0.2">
      <c r="A28" s="5" t="s">
        <v>881</v>
      </c>
      <c r="B28" s="15"/>
      <c r="C28" s="693">
        <f>'[3]for table pasting'!$X22/1000</f>
        <v>18.178999999999998</v>
      </c>
      <c r="D28" s="158">
        <f>'[3]for table pasting'!$Q22/1000</f>
        <v>33.142000000000003</v>
      </c>
      <c r="E28" s="693">
        <f>'[3]for table pasting'!$R22/1000</f>
        <v>31.736000000000001</v>
      </c>
      <c r="F28" s="693"/>
      <c r="G28" s="693">
        <f>'[3]for table pasting'!$Y22/1000</f>
        <v>5.0170000000000003</v>
      </c>
      <c r="H28" s="693">
        <f>'[3]for table pasting'!$U22/1000</f>
        <v>15.231999999999999</v>
      </c>
      <c r="I28" s="693">
        <f>'[3]for table pasting'!$V22/1000</f>
        <v>20.196999999999999</v>
      </c>
      <c r="K28" s="32"/>
      <c r="L28" s="32"/>
      <c r="M28" s="314"/>
      <c r="N28" s="28"/>
      <c r="O28" s="28"/>
      <c r="P28" s="28"/>
    </row>
    <row r="29" spans="1:16" ht="11.1" customHeight="1" x14ac:dyDescent="0.2">
      <c r="A29" s="5" t="s">
        <v>855</v>
      </c>
      <c r="B29" s="15"/>
      <c r="C29" s="693">
        <f>'[3]for table pasting'!$X23/1000</f>
        <v>8.18</v>
      </c>
      <c r="D29" s="158">
        <f>'[3]for table pasting'!$Q23/1000</f>
        <v>24.692</v>
      </c>
      <c r="E29" s="693">
        <f>'[3]for table pasting'!$R23/1000</f>
        <v>32.787999999999997</v>
      </c>
      <c r="F29" s="693"/>
      <c r="G29" s="693">
        <f>'[3]for table pasting'!$Y23/1000</f>
        <v>8.0259999999999998</v>
      </c>
      <c r="H29" s="693">
        <f>'[3]for table pasting'!$U23/1000</f>
        <v>24.058</v>
      </c>
      <c r="I29" s="693">
        <f>'[3]for table pasting'!$V23/1000</f>
        <v>32.676000000000002</v>
      </c>
      <c r="K29" s="32"/>
      <c r="L29" s="32"/>
      <c r="M29" s="314"/>
      <c r="N29" s="28"/>
      <c r="O29" s="28"/>
      <c r="P29" s="28"/>
    </row>
    <row r="30" spans="1:16" ht="11.1" customHeight="1" x14ac:dyDescent="0.2">
      <c r="A30" s="5" t="s">
        <v>725</v>
      </c>
      <c r="B30" s="15"/>
      <c r="C30" s="693">
        <f>'[3]for table pasting'!$X24/1000</f>
        <v>8.3209999999999997</v>
      </c>
      <c r="D30" s="158">
        <f>'[3]for table pasting'!$Q24/1000</f>
        <v>24.491</v>
      </c>
      <c r="E30" s="693">
        <f>'[3]for table pasting'!$R24/1000</f>
        <v>32.500999999999998</v>
      </c>
      <c r="F30" s="693"/>
      <c r="G30" s="693">
        <f>'[3]for table pasting'!$Y24/1000</f>
        <v>7.819</v>
      </c>
      <c r="H30" s="693">
        <f>'[3]for table pasting'!$U24/1000</f>
        <v>22.64</v>
      </c>
      <c r="I30" s="693">
        <f>'[3]for table pasting'!$V24/1000</f>
        <v>29.475000000000001</v>
      </c>
      <c r="K30" s="32"/>
      <c r="L30" s="32"/>
      <c r="M30" s="314"/>
      <c r="N30" s="28"/>
      <c r="O30" s="28"/>
      <c r="P30" s="28"/>
    </row>
    <row r="31" spans="1:16" ht="11.1" customHeight="1" x14ac:dyDescent="0.2">
      <c r="A31" s="5" t="s">
        <v>884</v>
      </c>
      <c r="B31" s="15"/>
      <c r="C31" s="693">
        <f>'[3]for table pasting'!$X25/1000</f>
        <v>8.2210000000000001</v>
      </c>
      <c r="D31" s="158">
        <f>'[3]for table pasting'!$Q25/1000</f>
        <v>23.963999999999999</v>
      </c>
      <c r="E31" s="693">
        <f>'[3]for table pasting'!$R25/1000</f>
        <v>35.932000000000002</v>
      </c>
      <c r="F31" s="693"/>
      <c r="G31" s="693">
        <f>'[3]for table pasting'!$Y25/1000</f>
        <v>9.0437999999999992</v>
      </c>
      <c r="H31" s="693">
        <f>'[3]for table pasting'!$U25/1000</f>
        <v>24.6496</v>
      </c>
      <c r="I31" s="693">
        <f>'[3]for table pasting'!$V25/1000</f>
        <v>31.911960000000001</v>
      </c>
      <c r="K31" s="257"/>
      <c r="L31" s="32"/>
      <c r="M31" s="28"/>
      <c r="N31" s="28"/>
      <c r="O31" s="28"/>
      <c r="P31" s="28"/>
    </row>
    <row r="32" spans="1:16" x14ac:dyDescent="0.2">
      <c r="A32" s="5" t="s">
        <v>856</v>
      </c>
      <c r="B32" s="15"/>
      <c r="C32" s="693">
        <f>'[3]for table pasting'!$X26/1000</f>
        <v>7.7859999999999996</v>
      </c>
      <c r="D32" s="158">
        <f>'[3]for table pasting'!$Q26/1000</f>
        <v>22.896999999999998</v>
      </c>
      <c r="E32" s="693">
        <f>'[3]for table pasting'!$R26/1000</f>
        <v>31.779</v>
      </c>
      <c r="F32" s="693"/>
      <c r="G32" s="693">
        <f>'[3]for table pasting'!$Y26/1000</f>
        <v>7.35</v>
      </c>
      <c r="H32" s="693">
        <f>'[3]for table pasting'!$U26/1000</f>
        <v>22.082999999999998</v>
      </c>
      <c r="I32" s="693">
        <f>'[3]for table pasting'!$V26/1000</f>
        <v>29.422000000000001</v>
      </c>
      <c r="K32" s="32"/>
      <c r="L32" s="28"/>
      <c r="M32" s="28"/>
      <c r="N32" s="28"/>
      <c r="O32" s="28"/>
      <c r="P32" s="28"/>
    </row>
    <row r="33" spans="1:16" ht="11.1" customHeight="1" x14ac:dyDescent="0.2">
      <c r="A33" s="5" t="s">
        <v>857</v>
      </c>
      <c r="B33" s="15"/>
      <c r="C33" s="693">
        <f>'[3]for table pasting'!$X27/1000</f>
        <v>7.66</v>
      </c>
      <c r="D33" s="158">
        <f>'[3]for table pasting'!$Q27/1000</f>
        <v>21.484000000000002</v>
      </c>
      <c r="E33" s="693">
        <f>'[3]for table pasting'!$R27/1000</f>
        <v>29.422999999999998</v>
      </c>
      <c r="F33" s="693"/>
      <c r="G33" s="693">
        <f>'[3]for table pasting'!$Y27/1000</f>
        <v>6.91</v>
      </c>
      <c r="H33" s="693">
        <f>'[3]for table pasting'!$U27/1000</f>
        <v>20.291</v>
      </c>
      <c r="I33" s="693">
        <f>'[3]for table pasting'!$V27/1000</f>
        <v>27.030999999999999</v>
      </c>
      <c r="K33" s="258"/>
      <c r="L33" s="28"/>
      <c r="M33" s="28"/>
      <c r="N33" s="28"/>
      <c r="O33" s="28"/>
      <c r="P33" s="28"/>
    </row>
    <row r="34" spans="1:16" ht="11.1" customHeight="1" x14ac:dyDescent="0.2">
      <c r="A34" s="681" t="s">
        <v>858</v>
      </c>
      <c r="B34" s="15"/>
      <c r="C34" s="693">
        <f>'[3]for table pasting'!$X28/1000</f>
        <v>5.5179999999999998</v>
      </c>
      <c r="D34" s="158">
        <f>'[3]for table pasting'!$Q28/1000</f>
        <v>16.795000000000002</v>
      </c>
      <c r="E34" s="693">
        <f>'[3]for table pasting'!$R28/1000</f>
        <v>22.757999999999999</v>
      </c>
      <c r="F34" s="693"/>
      <c r="G34" s="693">
        <f>'[3]for table pasting'!$Y28/1000</f>
        <v>7.0389999999999997</v>
      </c>
      <c r="H34" s="693">
        <f>'[3]for table pasting'!$U28/1000</f>
        <v>17.689</v>
      </c>
      <c r="I34" s="693">
        <f>'[3]for table pasting'!$V28/1000</f>
        <v>22.864000000000001</v>
      </c>
      <c r="K34" s="28"/>
      <c r="L34" s="28"/>
      <c r="M34" s="28"/>
      <c r="N34" s="28"/>
      <c r="O34" s="28"/>
      <c r="P34" s="28"/>
    </row>
    <row r="35" spans="1:16" ht="11.1" customHeight="1" x14ac:dyDescent="0.2">
      <c r="A35" s="5" t="s">
        <v>859</v>
      </c>
      <c r="B35" s="15"/>
      <c r="C35" s="693">
        <f>'[3]for table pasting'!$X29/1000</f>
        <v>3.77</v>
      </c>
      <c r="D35" s="158">
        <f>'[3]for table pasting'!$Q29/1000</f>
        <v>12.583</v>
      </c>
      <c r="E35" s="693">
        <f>'[3]for table pasting'!$R29/1000</f>
        <v>16.591999999999999</v>
      </c>
      <c r="F35" s="693"/>
      <c r="G35" s="693">
        <f>'[3]for table pasting'!$Y29/1000</f>
        <v>3.9129999999999998</v>
      </c>
      <c r="H35" s="693">
        <f>'[3]for table pasting'!$U29/1000</f>
        <v>12.275</v>
      </c>
      <c r="I35" s="693">
        <f>'[3]for table pasting'!$V29/1000</f>
        <v>16.806999999999999</v>
      </c>
      <c r="K35" s="28"/>
      <c r="L35" s="28"/>
      <c r="M35" s="28"/>
      <c r="N35" s="28"/>
      <c r="O35" s="28"/>
      <c r="P35" s="28"/>
    </row>
    <row r="36" spans="1:16" x14ac:dyDescent="0.2">
      <c r="A36" s="5" t="s">
        <v>860</v>
      </c>
      <c r="B36" s="15"/>
      <c r="C36" s="693">
        <f>'[3]for table pasting'!$X30/1000</f>
        <v>3.952</v>
      </c>
      <c r="D36" s="158">
        <f>'[3]for table pasting'!$Q30/1000</f>
        <v>11.472</v>
      </c>
      <c r="E36" s="693">
        <f>'[3]for table pasting'!$R30/1000</f>
        <v>16.382999999999999</v>
      </c>
      <c r="F36" s="693"/>
      <c r="G36" s="693">
        <f>'[3]for table pasting'!$Y30/1000</f>
        <v>3.43</v>
      </c>
      <c r="H36" s="693">
        <f>'[3]for table pasting'!$U30/1000</f>
        <v>12.183</v>
      </c>
      <c r="I36" s="693">
        <f>'[3]for table pasting'!$V30/1000</f>
        <v>16.148</v>
      </c>
      <c r="K36" s="28"/>
      <c r="L36" s="28"/>
      <c r="M36" s="28"/>
      <c r="N36" s="28"/>
      <c r="O36" s="28"/>
      <c r="P36" s="28"/>
    </row>
    <row r="37" spans="1:16" ht="11.1" customHeight="1" x14ac:dyDescent="0.2">
      <c r="A37" s="5" t="s">
        <v>861</v>
      </c>
      <c r="B37" s="15"/>
      <c r="C37" s="693">
        <f>'[3]for table pasting'!$X31/1000</f>
        <v>3.891</v>
      </c>
      <c r="D37" s="158">
        <f>'[3]for table pasting'!$Q31/1000</f>
        <v>11.311</v>
      </c>
      <c r="E37" s="693">
        <f>'[3]for table pasting'!$R31/1000</f>
        <v>15.664</v>
      </c>
      <c r="F37" s="693"/>
      <c r="G37" s="693">
        <f>'[3]for table pasting'!$Y31/1000</f>
        <v>3.3490000000000002</v>
      </c>
      <c r="H37" s="693">
        <f>'[3]for table pasting'!$U31/1000</f>
        <v>10.595000000000001</v>
      </c>
      <c r="I37" s="693">
        <f>'[3]for table pasting'!$V31/1000</f>
        <v>15.204000000000001</v>
      </c>
      <c r="K37" s="28"/>
      <c r="L37" s="28"/>
      <c r="M37" s="28"/>
      <c r="N37" s="28"/>
      <c r="O37" s="28"/>
      <c r="P37" s="28"/>
    </row>
    <row r="38" spans="1:16" x14ac:dyDescent="0.2">
      <c r="A38" s="682" t="s">
        <v>862</v>
      </c>
      <c r="B38" s="15"/>
      <c r="C38" s="693">
        <f>'[3]for table pasting'!$X32/1000</f>
        <v>3.2949999999999999</v>
      </c>
      <c r="D38" s="158">
        <f>'[3]for table pasting'!$Q32/1000</f>
        <v>10.455</v>
      </c>
      <c r="E38" s="693">
        <f>'[3]for table pasting'!$R32/1000</f>
        <v>14.836</v>
      </c>
      <c r="F38" s="693"/>
      <c r="G38" s="693">
        <f>'[3]for table pasting'!$Y32/1000</f>
        <v>3.0049999999999999</v>
      </c>
      <c r="H38" s="693">
        <f>'[3]for table pasting'!$U32/1000</f>
        <v>10.209</v>
      </c>
      <c r="I38" s="693">
        <f>'[3]for table pasting'!$V32/1000</f>
        <v>13.907999999999999</v>
      </c>
      <c r="K38" s="28"/>
      <c r="L38" s="28"/>
      <c r="M38" s="28"/>
      <c r="N38" s="28"/>
      <c r="O38" s="28"/>
      <c r="P38" s="28"/>
    </row>
    <row r="39" spans="1:16" ht="11.1" customHeight="1" x14ac:dyDescent="0.2">
      <c r="A39" s="5" t="s">
        <v>863</v>
      </c>
      <c r="B39" s="15"/>
      <c r="C39" s="693">
        <f>'[3]for table pasting'!$X33/1000</f>
        <v>3.0880000000000001</v>
      </c>
      <c r="D39" s="158">
        <f>'[3]for table pasting'!$Q33/1000</f>
        <v>10.06</v>
      </c>
      <c r="E39" s="693">
        <f>'[3]for table pasting'!$R33/1000</f>
        <v>12.763</v>
      </c>
      <c r="F39" s="693"/>
      <c r="G39" s="693">
        <f>'[3]for table pasting'!$Y33/1000</f>
        <v>3.14</v>
      </c>
      <c r="H39" s="693">
        <f>'[3]for table pasting'!$U33/1000</f>
        <v>9.8879999999999999</v>
      </c>
      <c r="I39" s="693">
        <f>'[3]for table pasting'!$V33/1000</f>
        <v>12.956</v>
      </c>
      <c r="K39" s="28"/>
      <c r="L39" s="28"/>
      <c r="M39" s="28"/>
      <c r="N39" s="28"/>
      <c r="O39" s="28"/>
      <c r="P39" s="28"/>
    </row>
    <row r="40" spans="1:16" ht="11.1" customHeight="1" x14ac:dyDescent="0.2">
      <c r="A40" s="682" t="s">
        <v>864</v>
      </c>
      <c r="B40" s="15"/>
      <c r="C40" s="693">
        <f>'[3]for table pasting'!$X34/1000</f>
        <v>3.0049999999999999</v>
      </c>
      <c r="D40" s="158">
        <f>'[3]for table pasting'!$Q34/1000</f>
        <v>9.5190000000000001</v>
      </c>
      <c r="E40" s="693">
        <f>'[3]for table pasting'!$R34/1000</f>
        <v>13.609</v>
      </c>
      <c r="F40" s="693"/>
      <c r="G40" s="693">
        <f>'[3]for table pasting'!$Y34/1000</f>
        <v>2.6280000000000001</v>
      </c>
      <c r="H40" s="693">
        <f>'[3]for table pasting'!$U34/1000</f>
        <v>8.2569999999999997</v>
      </c>
      <c r="I40" s="693">
        <f>'[3]for table pasting'!$V34/1000</f>
        <v>12.004</v>
      </c>
      <c r="K40" s="28"/>
      <c r="L40" s="28"/>
      <c r="M40" s="28"/>
      <c r="N40" s="28"/>
      <c r="O40" s="28"/>
      <c r="P40" s="28"/>
    </row>
    <row r="41" spans="1:16" ht="2.25" customHeight="1" x14ac:dyDescent="0.2">
      <c r="A41" s="682"/>
      <c r="B41" s="15"/>
      <c r="C41" s="693"/>
      <c r="D41" s="158"/>
      <c r="E41" s="693"/>
      <c r="F41" s="693"/>
      <c r="G41" s="693"/>
      <c r="H41" s="693"/>
      <c r="I41" s="693"/>
      <c r="K41" s="28"/>
      <c r="L41" s="28"/>
      <c r="M41" s="28"/>
      <c r="N41" s="28"/>
      <c r="O41" s="28"/>
      <c r="P41" s="28"/>
    </row>
    <row r="42" spans="1:16" ht="3.2" customHeight="1" x14ac:dyDescent="0.2">
      <c r="A42" s="5"/>
      <c r="B42" s="15"/>
      <c r="C42" s="86"/>
      <c r="D42" s="87"/>
      <c r="E42" s="173"/>
      <c r="F42" s="251"/>
      <c r="G42" s="86"/>
      <c r="H42" s="251"/>
      <c r="I42" s="251"/>
      <c r="K42" s="28"/>
      <c r="L42" s="28"/>
      <c r="M42" s="28"/>
      <c r="N42" s="28"/>
      <c r="O42" s="28"/>
      <c r="P42" s="28"/>
    </row>
    <row r="43" spans="1:16" ht="11.1" customHeight="1" x14ac:dyDescent="0.2">
      <c r="A43" s="5" t="s">
        <v>865</v>
      </c>
      <c r="B43" s="15"/>
      <c r="C43" s="86">
        <f>'[3]for table pasting'!$X$38/1000</f>
        <v>21.076000000000001</v>
      </c>
      <c r="D43" s="87">
        <f>'[3]for table pasting'!$Q$38/1000</f>
        <v>66.064999999999998</v>
      </c>
      <c r="E43" s="173">
        <f>'[3]for table pasting'!$R$38/1000</f>
        <v>148.13499999999999</v>
      </c>
      <c r="F43" s="251"/>
      <c r="G43" s="86">
        <f>'[3]for table pasting'!$Y$38/1000</f>
        <v>25.916</v>
      </c>
      <c r="H43" s="251">
        <f>'[3]for table pasting'!$U$38/1000</f>
        <v>68.037000000000006</v>
      </c>
      <c r="I43" s="251">
        <f>'[3]for table pasting'!$V$38/1000</f>
        <v>94.757999999999996</v>
      </c>
      <c r="K43" s="32"/>
      <c r="L43" s="32"/>
      <c r="M43" s="28"/>
      <c r="N43" s="28"/>
      <c r="O43" s="28"/>
      <c r="P43" s="28"/>
    </row>
    <row r="44" spans="1:16" ht="4.7" customHeight="1" x14ac:dyDescent="0.2">
      <c r="A44" s="5"/>
      <c r="B44" s="15"/>
      <c r="C44" s="86"/>
      <c r="D44" s="87"/>
      <c r="E44" s="173"/>
      <c r="F44" s="251"/>
      <c r="G44" s="86"/>
      <c r="H44" s="251"/>
      <c r="I44" s="251"/>
      <c r="K44" s="32"/>
      <c r="L44" s="32"/>
      <c r="M44" s="28"/>
      <c r="N44" s="28"/>
      <c r="O44" s="28"/>
      <c r="P44" s="28"/>
    </row>
    <row r="45" spans="1:16" ht="10.5" customHeight="1" x14ac:dyDescent="0.2">
      <c r="A45" s="5" t="s">
        <v>882</v>
      </c>
      <c r="B45" s="15"/>
      <c r="C45" s="86"/>
      <c r="D45" s="87"/>
      <c r="E45" s="693">
        <f>'[3]for table pasting'!$R39/1000</f>
        <v>-79.388000000000005</v>
      </c>
      <c r="F45" s="251"/>
      <c r="G45" s="86"/>
      <c r="H45" s="251"/>
      <c r="I45" s="251"/>
      <c r="K45" s="251"/>
    </row>
    <row r="46" spans="1:16" ht="11.1" customHeight="1" x14ac:dyDescent="0.2">
      <c r="A46" s="683" t="s">
        <v>866</v>
      </c>
      <c r="B46" s="15"/>
      <c r="C46" s="88">
        <f>'[3]for table pasting'!$X$40/1000</f>
        <v>3048.8739999999998</v>
      </c>
      <c r="D46" s="169">
        <f>'[3]for table pasting'!$Q$40/1000</f>
        <v>9057.8379999999997</v>
      </c>
      <c r="E46" s="170">
        <f>'[3]for table pasting'!$R$40/1000</f>
        <v>12237.028</v>
      </c>
      <c r="F46" s="171"/>
      <c r="G46" s="88">
        <f>'[3]for table pasting'!$Y$40/1000</f>
        <v>2880.12</v>
      </c>
      <c r="H46" s="171">
        <f>'[3]for table pasting'!$U$40/1000</f>
        <v>8697.6450000000004</v>
      </c>
      <c r="I46" s="171">
        <f>'[3]for table pasting'!$V$40/1000</f>
        <v>11609.569</v>
      </c>
    </row>
    <row r="48" spans="1:16" ht="10.9" customHeight="1" x14ac:dyDescent="0.2">
      <c r="A48" s="775" t="s">
        <v>892</v>
      </c>
      <c r="B48" s="776"/>
      <c r="C48" s="776"/>
      <c r="D48" s="776"/>
      <c r="E48" s="776"/>
      <c r="F48" s="776"/>
      <c r="G48" s="776"/>
      <c r="H48" s="776"/>
      <c r="I48" s="776"/>
    </row>
    <row r="49" spans="1:1" x14ac:dyDescent="0.2">
      <c r="A49" s="694" t="s">
        <v>734</v>
      </c>
    </row>
  </sheetData>
  <mergeCells count="6">
    <mergeCell ref="A48:I48"/>
    <mergeCell ref="A2:I2"/>
    <mergeCell ref="C4:E4"/>
    <mergeCell ref="G4:I4"/>
    <mergeCell ref="A5:A6"/>
    <mergeCell ref="F5:F6"/>
  </mergeCells>
  <pageMargins left="0.75" right="0.75" top="1" bottom="1" header="0.5" footer="0.5"/>
  <pageSetup paperSize="9" scale="7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1:J44"/>
  <sheetViews>
    <sheetView showGridLines="0" workbookViewId="0"/>
  </sheetViews>
  <sheetFormatPr defaultRowHeight="12.75" x14ac:dyDescent="0.2"/>
  <cols>
    <col min="1" max="1" width="11" customWidth="1"/>
    <col min="2" max="2" width="13.7109375" customWidth="1"/>
    <col min="4" max="4" width="16.28515625" customWidth="1"/>
  </cols>
  <sheetData>
    <row r="1" spans="1:8" x14ac:dyDescent="0.2">
      <c r="A1" s="636" t="s">
        <v>630</v>
      </c>
    </row>
    <row r="2" spans="1:8" x14ac:dyDescent="0.2">
      <c r="A2" s="636"/>
    </row>
    <row r="3" spans="1:8" s="639" customFormat="1" ht="15.75" x14ac:dyDescent="0.2">
      <c r="B3" s="715" t="s">
        <v>885</v>
      </c>
      <c r="C3" s="715"/>
      <c r="D3" s="715"/>
      <c r="E3" s="715"/>
      <c r="F3" s="715"/>
      <c r="G3" s="715"/>
      <c r="H3" s="715"/>
    </row>
    <row r="4" spans="1:8" s="637" customFormat="1" ht="14.25" x14ac:dyDescent="0.2">
      <c r="B4" s="716" t="s">
        <v>886</v>
      </c>
      <c r="C4" s="716"/>
      <c r="D4" s="716"/>
      <c r="E4" s="716"/>
      <c r="F4" s="716"/>
      <c r="G4" s="716"/>
      <c r="H4" s="716"/>
    </row>
    <row r="29" spans="1:10" ht="52.5" customHeight="1" x14ac:dyDescent="0.2">
      <c r="A29" s="718" t="s">
        <v>631</v>
      </c>
      <c r="B29" s="718"/>
      <c r="C29" s="718"/>
      <c r="D29" s="718"/>
      <c r="E29" s="718"/>
      <c r="F29" s="718"/>
      <c r="G29" s="718"/>
      <c r="H29" s="718"/>
      <c r="I29" s="718"/>
      <c r="J29" s="718"/>
    </row>
    <row r="31" spans="1:10" x14ac:dyDescent="0.2">
      <c r="A31" s="458" t="s">
        <v>606</v>
      </c>
    </row>
    <row r="32" spans="1:10" ht="36" customHeight="1" x14ac:dyDescent="0.2">
      <c r="A32" s="461" t="s">
        <v>607</v>
      </c>
      <c r="B32" s="661" t="s">
        <v>633</v>
      </c>
      <c r="C32" s="460" t="s">
        <v>632</v>
      </c>
      <c r="D32" s="319"/>
    </row>
    <row r="33" spans="1:4" x14ac:dyDescent="0.2">
      <c r="A33" s="37"/>
      <c r="B33" s="37"/>
      <c r="C33" s="466">
        <v>5.7989653152727527</v>
      </c>
    </row>
    <row r="34" spans="1:4" x14ac:dyDescent="0.2">
      <c r="A34" s="465">
        <v>2008</v>
      </c>
      <c r="B34" s="466">
        <v>9.1999999999999993</v>
      </c>
      <c r="C34" s="37"/>
    </row>
    <row r="35" spans="1:4" x14ac:dyDescent="0.2">
      <c r="A35" s="465">
        <v>2009</v>
      </c>
      <c r="B35" s="466">
        <v>14.4</v>
      </c>
      <c r="C35" s="37"/>
    </row>
    <row r="36" spans="1:4" x14ac:dyDescent="0.2">
      <c r="A36" s="465">
        <v>2010</v>
      </c>
      <c r="B36" s="466">
        <v>7.9</v>
      </c>
      <c r="C36" s="37"/>
    </row>
    <row r="37" spans="1:4" x14ac:dyDescent="0.2">
      <c r="A37" s="465">
        <v>2011</v>
      </c>
      <c r="B37" s="466">
        <v>6.2</v>
      </c>
      <c r="C37" s="37"/>
    </row>
    <row r="38" spans="1:4" x14ac:dyDescent="0.2">
      <c r="A38" s="465">
        <v>2012</v>
      </c>
      <c r="B38" s="466">
        <v>9.6</v>
      </c>
      <c r="C38" s="37"/>
    </row>
    <row r="39" spans="1:4" x14ac:dyDescent="0.2">
      <c r="A39" s="465">
        <v>2013</v>
      </c>
      <c r="B39" s="466">
        <v>5.9</v>
      </c>
      <c r="C39" s="37"/>
    </row>
    <row r="40" spans="1:4" x14ac:dyDescent="0.2">
      <c r="A40" s="465">
        <v>2014</v>
      </c>
      <c r="B40" s="466">
        <v>6.8</v>
      </c>
      <c r="C40" s="37"/>
    </row>
    <row r="41" spans="1:4" x14ac:dyDescent="0.2">
      <c r="A41" s="465">
        <v>2015</v>
      </c>
      <c r="B41" s="466">
        <v>2.5</v>
      </c>
      <c r="C41" s="37"/>
    </row>
    <row r="42" spans="1:4" x14ac:dyDescent="0.2">
      <c r="A42" s="465">
        <v>2016</v>
      </c>
      <c r="B42" s="466">
        <v>3.5</v>
      </c>
      <c r="C42" s="37"/>
    </row>
    <row r="43" spans="1:4" x14ac:dyDescent="0.2">
      <c r="A43" s="465">
        <v>2017</v>
      </c>
      <c r="B43" s="466">
        <v>2</v>
      </c>
      <c r="C43" s="37"/>
    </row>
    <row r="44" spans="1:4" x14ac:dyDescent="0.2">
      <c r="A44" s="465">
        <v>2018</v>
      </c>
      <c r="B44" s="466">
        <v>4.0999999999999996</v>
      </c>
      <c r="C44" s="37"/>
      <c r="D44" s="5"/>
    </row>
  </sheetData>
  <mergeCells count="3">
    <mergeCell ref="A29:J29"/>
    <mergeCell ref="B3:H3"/>
    <mergeCell ref="B4:H4"/>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1:G42"/>
  <sheetViews>
    <sheetView showGridLines="0" topLeftCell="A4" zoomScaleNormal="100" workbookViewId="0">
      <selection activeCell="C42" sqref="C42"/>
    </sheetView>
  </sheetViews>
  <sheetFormatPr defaultRowHeight="12.75" x14ac:dyDescent="0.2"/>
  <cols>
    <col min="1" max="1" width="40.7109375" customWidth="1"/>
  </cols>
  <sheetData>
    <row r="1" spans="1:7" x14ac:dyDescent="0.2">
      <c r="A1" s="636" t="s">
        <v>634</v>
      </c>
    </row>
    <row r="2" spans="1:7" x14ac:dyDescent="0.2">
      <c r="A2" s="636"/>
    </row>
    <row r="3" spans="1:7" s="639" customFormat="1" ht="18.75" x14ac:dyDescent="0.2">
      <c r="A3" s="715" t="s">
        <v>763</v>
      </c>
      <c r="B3" s="715"/>
      <c r="C3" s="715"/>
      <c r="D3" s="715"/>
      <c r="E3" s="715"/>
      <c r="F3" s="715"/>
      <c r="G3" s="715"/>
    </row>
    <row r="4" spans="1:7" s="637" customFormat="1" ht="14.25" x14ac:dyDescent="0.2">
      <c r="A4" s="716" t="s">
        <v>793</v>
      </c>
      <c r="B4" s="716"/>
      <c r="C4" s="716"/>
      <c r="D4" s="716"/>
      <c r="E4" s="716"/>
      <c r="F4" s="716"/>
      <c r="G4" s="716"/>
    </row>
    <row r="30" spans="1:1" x14ac:dyDescent="0.2">
      <c r="A30" s="5" t="s">
        <v>617</v>
      </c>
    </row>
    <row r="33" spans="1:3" x14ac:dyDescent="0.2">
      <c r="A33" s="458" t="s">
        <v>606</v>
      </c>
      <c r="B33" s="475">
        <v>43190</v>
      </c>
      <c r="C33" s="15" t="s">
        <v>621</v>
      </c>
    </row>
    <row r="34" spans="1:3" x14ac:dyDescent="0.2">
      <c r="A34" s="28" t="s">
        <v>635</v>
      </c>
      <c r="B34" s="481">
        <v>300</v>
      </c>
      <c r="C34" s="482">
        <v>1</v>
      </c>
    </row>
    <row r="35" spans="1:3" x14ac:dyDescent="0.2">
      <c r="A35" s="28" t="s">
        <v>636</v>
      </c>
      <c r="B35" s="481">
        <f>[1]Data!B6</f>
        <v>3606.2170000000001</v>
      </c>
      <c r="C35" s="482">
        <v>16.293394478832511</v>
      </c>
    </row>
    <row r="36" spans="1:3" x14ac:dyDescent="0.2">
      <c r="A36" s="28" t="s">
        <v>637</v>
      </c>
      <c r="B36" s="481">
        <v>5872</v>
      </c>
      <c r="C36" s="482">
        <v>26</v>
      </c>
    </row>
    <row r="37" spans="1:3" x14ac:dyDescent="0.2">
      <c r="A37" s="28" t="s">
        <v>638</v>
      </c>
      <c r="B37" s="481">
        <f>[1]Data!B8</f>
        <v>208.006</v>
      </c>
      <c r="C37" s="482">
        <v>0.93980029819726207</v>
      </c>
    </row>
    <row r="38" spans="1:3" x14ac:dyDescent="0.2">
      <c r="A38" s="28" t="s">
        <v>639</v>
      </c>
      <c r="B38" s="481">
        <f>[1]Data!B9</f>
        <v>1669.556</v>
      </c>
      <c r="C38" s="482">
        <v>7.5432883025346769</v>
      </c>
    </row>
    <row r="39" spans="1:3" x14ac:dyDescent="0.2">
      <c r="A39" s="28" t="s">
        <v>259</v>
      </c>
      <c r="B39" s="481">
        <f>[1]Data!B10</f>
        <v>6595.7809999999999</v>
      </c>
      <c r="C39" s="482">
        <v>29.800664166629016</v>
      </c>
    </row>
    <row r="40" spans="1:3" x14ac:dyDescent="0.2">
      <c r="A40" s="28" t="s">
        <v>640</v>
      </c>
      <c r="B40" s="481">
        <f>[1]Data!B11</f>
        <v>1699.4449999999999</v>
      </c>
      <c r="C40" s="482">
        <v>7.6783309989608277</v>
      </c>
    </row>
    <row r="41" spans="1:3" x14ac:dyDescent="0.2">
      <c r="A41" s="28" t="s">
        <v>641</v>
      </c>
      <c r="B41" s="481">
        <f>[1]Data!B12</f>
        <v>2181.9879999999998</v>
      </c>
      <c r="C41" s="482">
        <v>9.8585279898793647</v>
      </c>
    </row>
    <row r="42" spans="1:3" x14ac:dyDescent="0.2">
      <c r="A42" s="28" t="s">
        <v>31</v>
      </c>
      <c r="B42" s="481">
        <f>[1]Data!$B$15</f>
        <v>22133</v>
      </c>
      <c r="C42" s="482">
        <v>100</v>
      </c>
    </row>
  </sheetData>
  <mergeCells count="2">
    <mergeCell ref="A3:G3"/>
    <mergeCell ref="A4:G4"/>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pageSetUpPr fitToPage="1"/>
  </sheetPr>
  <dimension ref="A1:L30"/>
  <sheetViews>
    <sheetView showGridLines="0" zoomScaleNormal="100" workbookViewId="0"/>
  </sheetViews>
  <sheetFormatPr defaultRowHeight="12.75" x14ac:dyDescent="0.2"/>
  <cols>
    <col min="1" max="1" width="26" customWidth="1"/>
    <col min="2" max="4" width="9.7109375" customWidth="1"/>
    <col min="5" max="5" width="2.7109375" customWidth="1"/>
    <col min="6" max="8" width="9.7109375" customWidth="1"/>
  </cols>
  <sheetData>
    <row r="1" spans="1:12" x14ac:dyDescent="0.2">
      <c r="A1" s="199" t="s">
        <v>545</v>
      </c>
      <c r="B1" s="199"/>
    </row>
    <row r="2" spans="1:12" x14ac:dyDescent="0.2">
      <c r="A2" s="199"/>
      <c r="B2" s="199"/>
    </row>
    <row r="3" spans="1:12" s="5" customFormat="1" ht="15.75" x14ac:dyDescent="0.25">
      <c r="A3" s="699" t="s">
        <v>182</v>
      </c>
      <c r="B3" s="699"/>
      <c r="C3" s="699"/>
      <c r="D3" s="699"/>
      <c r="E3" s="699"/>
      <c r="F3" s="699"/>
      <c r="G3" s="699"/>
      <c r="H3" s="699"/>
    </row>
    <row r="4" spans="1:12" s="5" customFormat="1" ht="14.25" x14ac:dyDescent="0.2">
      <c r="A4" s="700" t="s">
        <v>7</v>
      </c>
      <c r="B4" s="700"/>
      <c r="C4" s="700"/>
      <c r="D4" s="700"/>
      <c r="E4" s="700"/>
      <c r="F4" s="700"/>
      <c r="G4" s="700"/>
      <c r="H4" s="700"/>
    </row>
    <row r="5" spans="1:12" s="5" customFormat="1" ht="11.25" x14ac:dyDescent="0.2">
      <c r="A5" s="12"/>
      <c r="B5" s="293"/>
    </row>
    <row r="6" spans="1:12" s="5" customFormat="1" ht="12.75" customHeight="1" x14ac:dyDescent="0.2">
      <c r="A6" s="4"/>
      <c r="B6" s="711" t="s">
        <v>534</v>
      </c>
      <c r="C6" s="711"/>
      <c r="D6" s="711"/>
      <c r="E6" s="190"/>
      <c r="F6" s="711" t="s">
        <v>531</v>
      </c>
      <c r="G6" s="711"/>
      <c r="H6" s="711"/>
    </row>
    <row r="7" spans="1:12" s="5" customFormat="1" ht="31.7" customHeight="1" x14ac:dyDescent="0.2">
      <c r="A7" s="701"/>
      <c r="B7" s="710" t="s">
        <v>794</v>
      </c>
      <c r="C7" s="706" t="s">
        <v>795</v>
      </c>
      <c r="D7" s="703" t="s">
        <v>535</v>
      </c>
      <c r="E7" s="702"/>
      <c r="F7" s="710" t="s">
        <v>781</v>
      </c>
      <c r="G7" s="708" t="s">
        <v>795</v>
      </c>
      <c r="H7" s="703" t="s">
        <v>536</v>
      </c>
    </row>
    <row r="8" spans="1:12" s="5" customFormat="1" ht="3.2" customHeight="1" x14ac:dyDescent="0.2">
      <c r="A8" s="701"/>
      <c r="B8" s="709"/>
      <c r="C8" s="707"/>
      <c r="D8" s="704"/>
      <c r="E8" s="702"/>
      <c r="F8" s="709"/>
      <c r="G8" s="709"/>
      <c r="H8" s="705"/>
    </row>
    <row r="9" spans="1:12" s="5" customFormat="1" ht="11.25" x14ac:dyDescent="0.2">
      <c r="A9" s="701"/>
      <c r="B9" s="24" t="s">
        <v>0</v>
      </c>
      <c r="C9" s="157" t="s">
        <v>0</v>
      </c>
      <c r="D9" s="288" t="s">
        <v>0</v>
      </c>
      <c r="E9" s="702"/>
      <c r="F9" s="288" t="s">
        <v>0</v>
      </c>
      <c r="G9" s="24" t="s">
        <v>0</v>
      </c>
      <c r="H9" s="288" t="s">
        <v>0</v>
      </c>
    </row>
    <row r="10" spans="1:12" s="5" customFormat="1" ht="3.2" customHeight="1" x14ac:dyDescent="0.2">
      <c r="A10" s="7"/>
      <c r="B10" s="7"/>
      <c r="C10" s="8"/>
      <c r="D10" s="9"/>
      <c r="E10" s="10"/>
      <c r="F10" s="288"/>
      <c r="G10" s="10"/>
      <c r="H10" s="10"/>
    </row>
    <row r="11" spans="1:12" s="5" customFormat="1" ht="11.25" x14ac:dyDescent="0.2">
      <c r="A11" s="7" t="s">
        <v>1</v>
      </c>
      <c r="B11" s="89">
        <v>-362.97400000000562</v>
      </c>
      <c r="C11" s="68">
        <v>-1489.1069999999963</v>
      </c>
      <c r="D11" s="89">
        <v>-2294.9949999999735</v>
      </c>
      <c r="E11" s="89"/>
      <c r="F11" s="89">
        <v>-553.60100000000239</v>
      </c>
      <c r="G11" s="89">
        <v>-1614.7839999999997</v>
      </c>
      <c r="H11" s="89">
        <v>-2744.2530000000042</v>
      </c>
      <c r="L11" s="93"/>
    </row>
    <row r="12" spans="1:12" s="5" customFormat="1" ht="11.25" x14ac:dyDescent="0.2">
      <c r="A12" s="7" t="s">
        <v>2</v>
      </c>
      <c r="B12" s="89"/>
      <c r="C12" s="68">
        <v>107545.477</v>
      </c>
      <c r="D12" s="89">
        <v>107352.162</v>
      </c>
      <c r="E12" s="89"/>
      <c r="F12" s="89"/>
      <c r="G12" s="89">
        <v>115037.208</v>
      </c>
      <c r="H12" s="89">
        <v>110189.065</v>
      </c>
    </row>
    <row r="13" spans="1:12" s="5" customFormat="1" ht="11.25" x14ac:dyDescent="0.2">
      <c r="A13" s="7" t="s">
        <v>498</v>
      </c>
      <c r="B13" s="89">
        <v>15.926000000003569</v>
      </c>
      <c r="C13" s="68">
        <v>-121.54099999999744</v>
      </c>
      <c r="D13" s="89">
        <v>342.27300000000469</v>
      </c>
      <c r="E13" s="89"/>
      <c r="F13" s="89">
        <v>-1345.1629999999868</v>
      </c>
      <c r="G13" s="89">
        <v>-1122.7509999999893</v>
      </c>
      <c r="H13" s="89">
        <v>-926.68099999999868</v>
      </c>
    </row>
    <row r="14" spans="1:12" s="5" customFormat="1" ht="3.2" customHeight="1" x14ac:dyDescent="0.2">
      <c r="A14" s="6"/>
      <c r="B14" s="89"/>
      <c r="C14" s="68"/>
      <c r="D14" s="89"/>
      <c r="E14" s="89"/>
      <c r="F14" s="89"/>
      <c r="G14" s="89"/>
      <c r="H14" s="89"/>
    </row>
    <row r="15" spans="1:12" s="5" customFormat="1" ht="11.25" x14ac:dyDescent="0.2">
      <c r="A15" s="11" t="s">
        <v>3</v>
      </c>
      <c r="B15" s="89"/>
      <c r="C15" s="68"/>
      <c r="D15" s="89"/>
      <c r="E15" s="89"/>
      <c r="F15" s="89"/>
      <c r="G15" s="89"/>
      <c r="H15" s="89"/>
    </row>
    <row r="16" spans="1:12" s="5" customFormat="1" ht="11.25" x14ac:dyDescent="0.2">
      <c r="A16" s="7" t="s">
        <v>4</v>
      </c>
      <c r="B16" s="89">
        <v>-566.20800000000509</v>
      </c>
      <c r="C16" s="68">
        <v>-2605.6849999999959</v>
      </c>
      <c r="D16" s="89">
        <v>-4111.7589999999736</v>
      </c>
      <c r="E16" s="89"/>
      <c r="F16" s="89">
        <v>-901.54700000000048</v>
      </c>
      <c r="G16" s="89">
        <v>-2199.4399999999991</v>
      </c>
      <c r="H16" s="89">
        <v>-3828.8700000000044</v>
      </c>
      <c r="L16" s="93"/>
    </row>
    <row r="17" spans="1:8" s="5" customFormat="1" ht="11.25" x14ac:dyDescent="0.2">
      <c r="A17" s="7" t="s">
        <v>5</v>
      </c>
      <c r="B17" s="89"/>
      <c r="C17" s="68">
        <v>34454.274999999994</v>
      </c>
      <c r="D17" s="89">
        <v>35950.869000000006</v>
      </c>
      <c r="E17" s="89"/>
      <c r="F17" s="89"/>
      <c r="G17" s="89">
        <v>30280.44</v>
      </c>
      <c r="H17" s="89">
        <v>31963.5</v>
      </c>
    </row>
    <row r="18" spans="1:8" s="5" customFormat="1" ht="3.2" customHeight="1" x14ac:dyDescent="0.2">
      <c r="A18" s="7"/>
      <c r="B18" s="89"/>
      <c r="C18" s="68"/>
      <c r="D18" s="89"/>
      <c r="E18" s="89"/>
      <c r="F18" s="89"/>
      <c r="G18" s="89"/>
      <c r="H18" s="89"/>
    </row>
    <row r="19" spans="1:8" s="5" customFormat="1" ht="11.25" x14ac:dyDescent="0.2">
      <c r="A19" s="7" t="s">
        <v>177</v>
      </c>
      <c r="B19" s="89">
        <v>-291.18299999999272</v>
      </c>
      <c r="C19" s="68">
        <v>-2706.5669999999973</v>
      </c>
      <c r="D19" s="89">
        <v>-3468.4110000000001</v>
      </c>
      <c r="E19" s="89"/>
      <c r="F19" s="89">
        <v>-621.56699999999023</v>
      </c>
      <c r="G19" s="89">
        <v>-1805.26799999999</v>
      </c>
      <c r="H19" s="89">
        <v>-4674.7749999999969</v>
      </c>
    </row>
    <row r="21" spans="1:8" x14ac:dyDescent="0.2">
      <c r="A21" s="5" t="s">
        <v>796</v>
      </c>
      <c r="C21" s="302"/>
    </row>
    <row r="22" spans="1:8" x14ac:dyDescent="0.2">
      <c r="A22" s="444" t="s">
        <v>572</v>
      </c>
      <c r="B22" s="62"/>
      <c r="C22" s="445"/>
      <c r="D22" s="62"/>
      <c r="E22" s="62"/>
      <c r="F22" s="62"/>
      <c r="G22" s="62"/>
      <c r="H22" s="62"/>
    </row>
    <row r="30" spans="1:8" x14ac:dyDescent="0.2">
      <c r="C30" s="302"/>
    </row>
  </sheetData>
  <mergeCells count="12">
    <mergeCell ref="A3:H3"/>
    <mergeCell ref="A4:H4"/>
    <mergeCell ref="G7:G8"/>
    <mergeCell ref="H7:H8"/>
    <mergeCell ref="A7:A9"/>
    <mergeCell ref="C7:C8"/>
    <mergeCell ref="D7:D8"/>
    <mergeCell ref="E7:E9"/>
    <mergeCell ref="B7:B8"/>
    <mergeCell ref="F7:F8"/>
    <mergeCell ref="B6:D6"/>
    <mergeCell ref="F6:H6"/>
  </mergeCells>
  <phoneticPr fontId="0" type="noConversion"/>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FF00"/>
  </sheetPr>
  <dimension ref="A1:H26"/>
  <sheetViews>
    <sheetView showGridLines="0" zoomScaleNormal="100" workbookViewId="0"/>
  </sheetViews>
  <sheetFormatPr defaultColWidth="9.140625" defaultRowHeight="11.25" x14ac:dyDescent="0.2"/>
  <cols>
    <col min="1" max="1" width="36.140625" style="276" customWidth="1"/>
    <col min="2" max="2" width="9.7109375" style="293" customWidth="1"/>
    <col min="3" max="4" width="9.7109375" style="5" customWidth="1"/>
    <col min="5" max="5" width="2.7109375" style="5" customWidth="1"/>
    <col min="6" max="8" width="9.7109375" style="5" customWidth="1"/>
    <col min="9" max="16384" width="9.140625" style="5"/>
  </cols>
  <sheetData>
    <row r="1" spans="1:8" ht="12.75" x14ac:dyDescent="0.2">
      <c r="A1" s="199" t="s">
        <v>546</v>
      </c>
      <c r="B1" s="199"/>
    </row>
    <row r="2" spans="1:8" ht="12.75" x14ac:dyDescent="0.2">
      <c r="A2" s="199"/>
      <c r="B2" s="199"/>
    </row>
    <row r="3" spans="1:8" ht="15.75" x14ac:dyDescent="0.25">
      <c r="A3" s="699" t="s">
        <v>530</v>
      </c>
      <c r="B3" s="699"/>
      <c r="C3" s="699"/>
      <c r="D3" s="699"/>
      <c r="E3" s="699"/>
      <c r="F3" s="699"/>
      <c r="G3" s="699"/>
      <c r="H3" s="699"/>
    </row>
    <row r="4" spans="1:8" ht="14.25" x14ac:dyDescent="0.2">
      <c r="A4" s="700" t="s">
        <v>521</v>
      </c>
      <c r="B4" s="700"/>
      <c r="C4" s="700"/>
      <c r="D4" s="700"/>
      <c r="E4" s="700"/>
      <c r="F4" s="700"/>
      <c r="G4" s="700"/>
      <c r="H4" s="700"/>
    </row>
    <row r="6" spans="1:8" ht="12.75" customHeight="1" x14ac:dyDescent="0.2">
      <c r="A6" s="4"/>
      <c r="B6" s="711" t="s">
        <v>534</v>
      </c>
      <c r="C6" s="711"/>
      <c r="D6" s="711"/>
      <c r="E6" s="277"/>
      <c r="F6" s="711" t="s">
        <v>531</v>
      </c>
      <c r="G6" s="711"/>
      <c r="H6" s="711"/>
    </row>
    <row r="7" spans="1:8" ht="30.2" customHeight="1" x14ac:dyDescent="0.2">
      <c r="A7" s="701"/>
      <c r="B7" s="710" t="s">
        <v>781</v>
      </c>
      <c r="C7" s="706" t="s">
        <v>795</v>
      </c>
      <c r="D7" s="703" t="s">
        <v>535</v>
      </c>
      <c r="E7" s="702"/>
      <c r="F7" s="710" t="s">
        <v>781</v>
      </c>
      <c r="G7" s="708" t="s">
        <v>795</v>
      </c>
      <c r="H7" s="703" t="s">
        <v>536</v>
      </c>
    </row>
    <row r="8" spans="1:8" ht="3.2" customHeight="1" x14ac:dyDescent="0.2">
      <c r="A8" s="701"/>
      <c r="B8" s="709"/>
      <c r="C8" s="707"/>
      <c r="D8" s="704"/>
      <c r="E8" s="702"/>
      <c r="F8" s="709"/>
      <c r="G8" s="709"/>
      <c r="H8" s="705"/>
    </row>
    <row r="9" spans="1:8" x14ac:dyDescent="0.2">
      <c r="A9" s="701"/>
      <c r="B9" s="24" t="s">
        <v>0</v>
      </c>
      <c r="C9" s="157" t="s">
        <v>0</v>
      </c>
      <c r="D9" s="288" t="s">
        <v>0</v>
      </c>
      <c r="E9" s="702"/>
      <c r="F9" s="288" t="s">
        <v>0</v>
      </c>
      <c r="G9" s="24" t="s">
        <v>0</v>
      </c>
      <c r="H9" s="288" t="s">
        <v>0</v>
      </c>
    </row>
    <row r="10" spans="1:8" ht="3.2" customHeight="1" x14ac:dyDescent="0.2">
      <c r="A10" s="7"/>
      <c r="B10" s="7"/>
      <c r="C10" s="68"/>
      <c r="D10" s="275"/>
      <c r="E10" s="274"/>
      <c r="F10" s="288"/>
      <c r="G10" s="274"/>
      <c r="H10" s="274"/>
    </row>
    <row r="11" spans="1:8" x14ac:dyDescent="0.2">
      <c r="A11" s="34" t="s">
        <v>192</v>
      </c>
      <c r="B11" s="34"/>
      <c r="C11" s="68"/>
    </row>
    <row r="12" spans="1:8" x14ac:dyDescent="0.2">
      <c r="A12" s="35" t="s">
        <v>209</v>
      </c>
      <c r="B12" s="89">
        <v>-583.59199999999328</v>
      </c>
      <c r="C12" s="68">
        <v>-1284.7429999999949</v>
      </c>
      <c r="D12" s="69">
        <v>-1327.0239999999976</v>
      </c>
      <c r="E12" s="70"/>
      <c r="F12" s="69">
        <v>-489.25999999999294</v>
      </c>
      <c r="G12" s="69">
        <v>-1934.4339999999938</v>
      </c>
      <c r="H12" s="69">
        <v>-2473.7529999999897</v>
      </c>
    </row>
    <row r="13" spans="1:8" x14ac:dyDescent="0.2">
      <c r="A13" s="35" t="s">
        <v>522</v>
      </c>
      <c r="B13" s="89">
        <v>189.46099999999933</v>
      </c>
      <c r="C13" s="68">
        <v>261.52799999999661</v>
      </c>
      <c r="D13" s="69">
        <v>383.88099999999031</v>
      </c>
      <c r="E13" s="71"/>
      <c r="F13" s="315">
        <v>111.02900000000591</v>
      </c>
      <c r="G13" s="69">
        <v>415.99300000000221</v>
      </c>
      <c r="H13" s="69">
        <v>480.29700000000594</v>
      </c>
    </row>
    <row r="14" spans="1:8" x14ac:dyDescent="0.2">
      <c r="A14" s="35" t="s">
        <v>523</v>
      </c>
      <c r="B14" s="89">
        <v>107.84600000000069</v>
      </c>
      <c r="C14" s="68">
        <v>370.14900000000057</v>
      </c>
      <c r="D14" s="69">
        <v>401.15499999999975</v>
      </c>
      <c r="E14" s="71"/>
      <c r="F14" s="315">
        <v>-58.426999999999907</v>
      </c>
      <c r="G14" s="69">
        <v>221.59700000000021</v>
      </c>
      <c r="H14" s="69">
        <v>163.69700000000012</v>
      </c>
    </row>
    <row r="15" spans="1:8" ht="3.2" customHeight="1" x14ac:dyDescent="0.2">
      <c r="A15" s="5"/>
      <c r="B15" s="5"/>
      <c r="C15" s="68"/>
      <c r="D15" s="69"/>
      <c r="E15" s="72"/>
      <c r="F15" s="72"/>
      <c r="G15" s="69"/>
      <c r="H15" s="69"/>
    </row>
    <row r="16" spans="1:8" x14ac:dyDescent="0.2">
      <c r="A16" s="20" t="s">
        <v>524</v>
      </c>
      <c r="B16" s="20"/>
      <c r="C16" s="68"/>
      <c r="D16" s="69"/>
      <c r="E16" s="71"/>
      <c r="F16" s="71"/>
      <c r="G16" s="69"/>
      <c r="H16" s="69"/>
    </row>
    <row r="17" spans="1:8" ht="3.2" customHeight="1" x14ac:dyDescent="0.2">
      <c r="A17" s="5"/>
      <c r="B17" s="5"/>
      <c r="C17" s="68"/>
      <c r="D17" s="69"/>
      <c r="E17" s="70"/>
      <c r="F17" s="70"/>
      <c r="G17" s="69"/>
      <c r="H17" s="69"/>
    </row>
    <row r="18" spans="1:8" x14ac:dyDescent="0.2">
      <c r="A18" s="5" t="s">
        <v>525</v>
      </c>
      <c r="B18" s="286">
        <v>76.689000000000078</v>
      </c>
      <c r="C18" s="68">
        <v>836.04100000000005</v>
      </c>
      <c r="D18" s="69">
        <v>1688.645</v>
      </c>
      <c r="E18" s="71"/>
      <c r="F18" s="286">
        <v>116.94299999999998</v>
      </c>
      <c r="G18" s="286">
        <v>317.94</v>
      </c>
      <c r="H18" s="69">
        <v>836.99199999999996</v>
      </c>
    </row>
    <row r="19" spans="1:8" x14ac:dyDescent="0.2">
      <c r="A19" s="28" t="s">
        <v>526</v>
      </c>
      <c r="C19" s="68"/>
      <c r="D19" s="69"/>
      <c r="E19" s="71"/>
      <c r="F19" s="71"/>
      <c r="G19" s="286"/>
      <c r="H19" s="69"/>
    </row>
    <row r="20" spans="1:8" x14ac:dyDescent="0.2">
      <c r="A20" s="42" t="s">
        <v>527</v>
      </c>
      <c r="B20" s="286">
        <v>0</v>
      </c>
      <c r="C20" s="68">
        <v>0</v>
      </c>
      <c r="D20" s="89">
        <v>64.361999999999995</v>
      </c>
      <c r="E20" s="70"/>
      <c r="F20" s="70">
        <v>0</v>
      </c>
      <c r="G20" s="286">
        <v>0</v>
      </c>
      <c r="H20" s="89">
        <v>77.501999999999995</v>
      </c>
    </row>
    <row r="21" spans="1:8" ht="3.2" customHeight="1" x14ac:dyDescent="0.2">
      <c r="A21" s="35"/>
      <c r="B21" s="35"/>
      <c r="C21" s="68"/>
    </row>
    <row r="22" spans="1:8" x14ac:dyDescent="0.2">
      <c r="A22" s="34" t="s">
        <v>528</v>
      </c>
      <c r="B22" s="300">
        <v>-362.97400000000562</v>
      </c>
      <c r="C22" s="301">
        <v>-1489.1069999999963</v>
      </c>
      <c r="D22" s="283">
        <v>-2294.9949999999735</v>
      </c>
      <c r="E22" s="284"/>
      <c r="F22" s="283">
        <v>-553.60100000000239</v>
      </c>
      <c r="G22" s="283">
        <v>-1614.7839999999997</v>
      </c>
      <c r="H22" s="283">
        <v>-2744.2530000000042</v>
      </c>
    </row>
    <row r="24" spans="1:8" x14ac:dyDescent="0.2">
      <c r="A24" s="323" t="s">
        <v>797</v>
      </c>
    </row>
    <row r="25" spans="1:8" x14ac:dyDescent="0.2">
      <c r="A25" s="323" t="s">
        <v>574</v>
      </c>
    </row>
    <row r="26" spans="1:8" x14ac:dyDescent="0.2">
      <c r="A26" s="443" t="s">
        <v>573</v>
      </c>
      <c r="B26" s="443"/>
      <c r="C26" s="444"/>
      <c r="D26" s="444"/>
      <c r="E26" s="444"/>
      <c r="F26" s="444"/>
      <c r="G26" s="444"/>
      <c r="H26" s="444"/>
    </row>
  </sheetData>
  <mergeCells count="12">
    <mergeCell ref="H7:H8"/>
    <mergeCell ref="A3:H3"/>
    <mergeCell ref="A4:H4"/>
    <mergeCell ref="A7:A9"/>
    <mergeCell ref="C7:C8"/>
    <mergeCell ref="D7:D8"/>
    <mergeCell ref="E7:E9"/>
    <mergeCell ref="G7:G8"/>
    <mergeCell ref="B7:B8"/>
    <mergeCell ref="F7:F8"/>
    <mergeCell ref="B6:D6"/>
    <mergeCell ref="F6:H6"/>
  </mergeCells>
  <pageMargins left="0.75" right="0.75" top="1" bottom="1" header="0.5" footer="0.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53</vt:i4>
      </vt:variant>
      <vt:variant>
        <vt:lpstr>Named Ranges</vt:lpstr>
      </vt:variant>
      <vt:variant>
        <vt:i4>25</vt:i4>
      </vt:variant>
    </vt:vector>
  </HeadingPairs>
  <TitlesOfParts>
    <vt:vector size="78" baseType="lpstr">
      <vt:lpstr>Table 1</vt:lpstr>
      <vt:lpstr>Figure 1</vt:lpstr>
      <vt:lpstr>Figure 2</vt:lpstr>
      <vt:lpstr>Figure 3</vt:lpstr>
      <vt:lpstr>Figure 4</vt:lpstr>
      <vt:lpstr>Figure 5</vt:lpstr>
      <vt:lpstr>Figure 6</vt:lpstr>
      <vt:lpstr>Table 2</vt:lpstr>
      <vt:lpstr>Table 3</vt:lpstr>
      <vt:lpstr>Figure 7</vt:lpstr>
      <vt:lpstr>Table 1.1</vt:lpstr>
      <vt:lpstr>Table 1.2</vt:lpstr>
      <vt:lpstr>Table 1.3</vt:lpstr>
      <vt:lpstr>Table1.4</vt:lpstr>
      <vt:lpstr>Table 1.5</vt:lpstr>
      <vt:lpstr>Table 1.6</vt:lpstr>
      <vt:lpstr>Table 1.7</vt:lpstr>
      <vt:lpstr>Table 1.8</vt:lpstr>
      <vt:lpstr>Note 3</vt:lpstr>
      <vt:lpstr>Note 4</vt:lpstr>
      <vt:lpstr>Note 4 - Net worth</vt:lpstr>
      <vt:lpstr>Note 4 - cont.</vt:lpstr>
      <vt:lpstr>Note 5</vt:lpstr>
      <vt:lpstr>Receivables</vt:lpstr>
      <vt:lpstr>Investments</vt:lpstr>
      <vt:lpstr>Borrowings</vt:lpstr>
      <vt:lpstr>Table 2.1</vt:lpstr>
      <vt:lpstr>Table 2.2</vt:lpstr>
      <vt:lpstr>Note 6</vt:lpstr>
      <vt:lpstr>Note 7</vt:lpstr>
      <vt:lpstr>Table2.1</vt:lpstr>
      <vt:lpstr>Table2.2</vt:lpstr>
      <vt:lpstr>Table 3.1</vt:lpstr>
      <vt:lpstr>Table 3.2</vt:lpstr>
      <vt:lpstr>Table 3.3</vt:lpstr>
      <vt:lpstr>Table 3.4</vt:lpstr>
      <vt:lpstr>Table 3.5</vt:lpstr>
      <vt:lpstr>Table 4.1</vt:lpstr>
      <vt:lpstr>Table 4.2</vt:lpstr>
      <vt:lpstr>Table 4.3 </vt:lpstr>
      <vt:lpstr>Table 4.4</vt:lpstr>
      <vt:lpstr>Table 4.5</vt:lpstr>
      <vt:lpstr>Table 4.6</vt:lpstr>
      <vt:lpstr>Table 4.7</vt:lpstr>
      <vt:lpstr>Table 4.8</vt:lpstr>
      <vt:lpstr>Table 4.9</vt:lpstr>
      <vt:lpstr>Table 4.10</vt:lpstr>
      <vt:lpstr>Table 4.11</vt:lpstr>
      <vt:lpstr>Table 4.12</vt:lpstr>
      <vt:lpstr>Table 4.13</vt:lpstr>
      <vt:lpstr>Table 4.14</vt:lpstr>
      <vt:lpstr>Table 4.15</vt:lpstr>
      <vt:lpstr>App5 Table5.1</vt:lpstr>
      <vt:lpstr>'App5 Table5.1'!Print_Area</vt:lpstr>
      <vt:lpstr>Investments!Print_Area</vt:lpstr>
      <vt:lpstr>'Note 4'!Print_Area</vt:lpstr>
      <vt:lpstr>'Note 4 - cont.'!Print_Area</vt:lpstr>
      <vt:lpstr>'Note 4 - Net worth'!Print_Area</vt:lpstr>
      <vt:lpstr>'Note 5'!Print_Area</vt:lpstr>
      <vt:lpstr>'Note 6'!Print_Area</vt:lpstr>
      <vt:lpstr>'Note 7'!Print_Area</vt:lpstr>
      <vt:lpstr>'Table 1'!Print_Area</vt:lpstr>
      <vt:lpstr>'Table 1.1'!Print_Area</vt:lpstr>
      <vt:lpstr>'Table 1.2'!Print_Area</vt:lpstr>
      <vt:lpstr>'Table 1.3'!Print_Area</vt:lpstr>
      <vt:lpstr>'Table 1.5'!Print_Area</vt:lpstr>
      <vt:lpstr>'Table 1.6'!Print_Area</vt:lpstr>
      <vt:lpstr>'Table 1.7'!Print_Area</vt:lpstr>
      <vt:lpstr>'Table 1.8'!Print_Area</vt:lpstr>
      <vt:lpstr>'Table 2'!Print_Area</vt:lpstr>
      <vt:lpstr>'Table 3'!Print_Area</vt:lpstr>
      <vt:lpstr>'Table 3.1'!Print_Area</vt:lpstr>
      <vt:lpstr>'Table 3.2'!Print_Area</vt:lpstr>
      <vt:lpstr>'Table 3.4'!Print_Area</vt:lpstr>
      <vt:lpstr>'Table 3.5'!Print_Area</vt:lpstr>
      <vt:lpstr>Table1.4!Print_Area</vt:lpstr>
      <vt:lpstr>Table2.1!Print_Area</vt:lpstr>
      <vt:lpstr>Table2.2!Print_Area</vt:lpstr>
    </vt:vector>
  </TitlesOfParts>
  <Company>Department of Treasury and Finance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Kristelle Murray</dc:creator>
  <cp:lastModifiedBy>Richmond, Leanne</cp:lastModifiedBy>
  <cp:lastPrinted>2017-01-09T02:46:50Z</cp:lastPrinted>
  <dcterms:created xsi:type="dcterms:W3CDTF">2008-11-10T02:05:21Z</dcterms:created>
  <dcterms:modified xsi:type="dcterms:W3CDTF">2020-02-17T05:52:59Z</dcterms:modified>
</cp:coreProperties>
</file>